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8.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9.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drawings/drawing10.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11.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2.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13.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https://tradewindsengineeringltd-my.sharepoint.com/personal/stuart_tradewindsgroup_co_uk/Documents/TRADEWINDS/3. ENGINEERING/"/>
    </mc:Choice>
  </mc:AlternateContent>
  <xr:revisionPtr revIDLastSave="84" documentId="8_{8439EA53-211F-437F-8C38-270D9ED02D0C}" xr6:coauthVersionLast="45" xr6:coauthVersionMax="45" xr10:uidLastSave="{9DAF798F-F863-41D4-8691-F51B4A3A73AF}"/>
  <bookViews>
    <workbookView xWindow="-120" yWindow="-120" windowWidth="29040" windowHeight="15840" tabRatio="913" activeTab="1" xr2:uid="{00000000-000D-0000-FFFF-FFFF00000000}"/>
  </bookViews>
  <sheets>
    <sheet name="Instructions for Use" sheetId="37" r:id="rId1"/>
    <sheet name="Information &amp; Guidance" sheetId="12" r:id="rId2"/>
    <sheet name="FGas Log Summary" sheetId="24" r:id="rId3"/>
    <sheet name="AC Chiller 1 - CKT 1" sheetId="36" r:id="rId4"/>
    <sheet name="AC Chiller 1 - CKT 2" sheetId="35" r:id="rId5"/>
    <sheet name="AC Chiller 2 - CKT 1" sheetId="34" r:id="rId6"/>
    <sheet name="AC Chiller 2 - CKT 2" sheetId="27" r:id="rId7"/>
    <sheet name="AC5" sheetId="28" r:id="rId8"/>
    <sheet name="AC6" sheetId="29" r:id="rId9"/>
    <sheet name="AC7" sheetId="30" r:id="rId10"/>
    <sheet name="AC8" sheetId="31" r:id="rId11"/>
    <sheet name="Provisions Refrigeration - CKT1" sheetId="32" r:id="rId12"/>
    <sheet name="Provisions Refrigeration - CKT2" sheetId="33" r:id="rId13"/>
    <sheet name="Provisions Refrigeration - CKT3" sheetId="44" r:id="rId14"/>
  </sheets>
  <definedNames>
    <definedName name="_xlnm.Print_Area" localSheetId="3">'AC Chiller 1 - CKT 1'!$B$2:$G$127</definedName>
    <definedName name="_xlnm.Print_Area" localSheetId="4">'AC Chiller 1 - CKT 2'!$B$2:$G$127</definedName>
    <definedName name="_xlnm.Print_Area" localSheetId="5">'AC Chiller 2 - CKT 1'!$B$2:$G$127</definedName>
    <definedName name="_xlnm.Print_Area" localSheetId="6">'AC Chiller 2 - CKT 2'!$B$2:$G$127</definedName>
    <definedName name="_xlnm.Print_Area" localSheetId="7">'AC5'!$B$2:$G$127</definedName>
    <definedName name="_xlnm.Print_Area" localSheetId="8">'AC6'!$B$2:$G$127</definedName>
    <definedName name="_xlnm.Print_Area" localSheetId="9">'AC7'!$B$2:$G$127</definedName>
    <definedName name="_xlnm.Print_Area" localSheetId="10">'AC8'!$B$2:$G$127</definedName>
    <definedName name="_xlnm.Print_Area" localSheetId="2">'FGas Log Summary'!$A$1:$M$27</definedName>
    <definedName name="_xlnm.Print_Area" localSheetId="0">'Instructions for Use'!$B$1:$S$34</definedName>
    <definedName name="_xlnm.Print_Area" localSheetId="11">'Provisions Refrigeration - CKT1'!$B$2:$G$127</definedName>
    <definedName name="_xlnm.Print_Area" localSheetId="12">'Provisions Refrigeration - CKT2'!$B$2:$G$127</definedName>
    <definedName name="_xlnm.Print_Area" localSheetId="13">'Provisions Refrigeration - CKT3'!$B$2:$G$127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24" l="1"/>
  <c r="C25" i="24"/>
  <c r="D63" i="44"/>
  <c r="G19" i="24"/>
  <c r="D62" i="44"/>
  <c r="F19" i="24"/>
  <c r="H19" i="24"/>
  <c r="K19" i="24"/>
  <c r="D63" i="33"/>
  <c r="G18" i="24"/>
  <c r="D62" i="33"/>
  <c r="F18" i="24"/>
  <c r="H18" i="24"/>
  <c r="K18" i="24"/>
  <c r="D34" i="36"/>
  <c r="D55" i="36"/>
  <c r="D60" i="36"/>
  <c r="I9" i="24"/>
  <c r="D34" i="35"/>
  <c r="D55" i="35"/>
  <c r="D60" i="35"/>
  <c r="I10" i="24"/>
  <c r="D34" i="34"/>
  <c r="D55" i="34"/>
  <c r="D60" i="34"/>
  <c r="I11" i="24"/>
  <c r="D34" i="27"/>
  <c r="D55" i="27"/>
  <c r="D60" i="27"/>
  <c r="I12" i="24"/>
  <c r="D34" i="28"/>
  <c r="D55" i="28"/>
  <c r="D60" i="28"/>
  <c r="I13" i="24"/>
  <c r="D34" i="29"/>
  <c r="D55" i="29"/>
  <c r="D60" i="29"/>
  <c r="I14" i="24"/>
  <c r="D34" i="30"/>
  <c r="D55" i="30"/>
  <c r="D60" i="30"/>
  <c r="I15" i="24"/>
  <c r="D34" i="31"/>
  <c r="D55" i="31"/>
  <c r="D60" i="31"/>
  <c r="I16" i="24"/>
  <c r="D34" i="32"/>
  <c r="D55" i="32"/>
  <c r="D60" i="32"/>
  <c r="I17" i="24"/>
  <c r="D34" i="33"/>
  <c r="D55" i="33"/>
  <c r="D60" i="33"/>
  <c r="I18" i="24"/>
  <c r="D34" i="44"/>
  <c r="D55" i="44"/>
  <c r="D60" i="44"/>
  <c r="I19" i="24"/>
  <c r="C24" i="24"/>
  <c r="D63" i="36"/>
  <c r="G9" i="24"/>
  <c r="D62" i="36"/>
  <c r="F9" i="24"/>
  <c r="H9" i="24"/>
  <c r="M9" i="24"/>
  <c r="D63" i="35"/>
  <c r="G10" i="24"/>
  <c r="D62" i="35"/>
  <c r="F10" i="24"/>
  <c r="H10" i="24"/>
  <c r="M10" i="24"/>
  <c r="D63" i="34"/>
  <c r="G11" i="24"/>
  <c r="D62" i="34"/>
  <c r="F11" i="24"/>
  <c r="H11" i="24"/>
  <c r="M11" i="24"/>
  <c r="D63" i="27"/>
  <c r="G12" i="24"/>
  <c r="D62" i="27"/>
  <c r="F12" i="24"/>
  <c r="H12" i="24"/>
  <c r="M12" i="24"/>
  <c r="D63" i="28"/>
  <c r="G13" i="24"/>
  <c r="D62" i="28"/>
  <c r="F13" i="24"/>
  <c r="H13" i="24"/>
  <c r="M13" i="24"/>
  <c r="D63" i="29"/>
  <c r="G14" i="24"/>
  <c r="D62" i="29"/>
  <c r="F14" i="24"/>
  <c r="H14" i="24"/>
  <c r="M14" i="24"/>
  <c r="D63" i="30"/>
  <c r="G15" i="24"/>
  <c r="D62" i="30"/>
  <c r="F15" i="24"/>
  <c r="H15" i="24"/>
  <c r="M15" i="24"/>
  <c r="D63" i="31"/>
  <c r="G16" i="24"/>
  <c r="D62" i="31"/>
  <c r="F16" i="24"/>
  <c r="H16" i="24"/>
  <c r="M16" i="24"/>
  <c r="D63" i="32"/>
  <c r="G17" i="24"/>
  <c r="D62" i="32"/>
  <c r="F17" i="24"/>
  <c r="H17" i="24"/>
  <c r="M17" i="24"/>
  <c r="M18" i="24"/>
  <c r="M19" i="24"/>
  <c r="M20" i="24"/>
  <c r="C23" i="24"/>
  <c r="H6" i="24"/>
  <c r="O9" i="24"/>
  <c r="O10" i="24"/>
  <c r="O11" i="24"/>
  <c r="O12" i="24"/>
  <c r="O13" i="24"/>
  <c r="O14" i="24"/>
  <c r="O15" i="24"/>
  <c r="O16" i="24"/>
  <c r="O17" i="24"/>
  <c r="O18" i="24"/>
  <c r="D6" i="24"/>
  <c r="C21" i="24"/>
  <c r="D10" i="24"/>
  <c r="E10" i="24"/>
  <c r="L10" i="24"/>
  <c r="D17" i="24"/>
  <c r="E17" i="24"/>
  <c r="L17" i="24"/>
  <c r="D18" i="24"/>
  <c r="E18" i="24"/>
  <c r="L18" i="24"/>
  <c r="D19" i="24"/>
  <c r="E19" i="24"/>
  <c r="L19" i="24"/>
  <c r="D9" i="24"/>
  <c r="E9" i="24"/>
  <c r="L9" i="24"/>
  <c r="D11" i="24"/>
  <c r="E11" i="24"/>
  <c r="L11" i="24"/>
  <c r="D12" i="24"/>
  <c r="E12" i="24"/>
  <c r="L12" i="24"/>
  <c r="D13" i="24"/>
  <c r="E13" i="24"/>
  <c r="L13" i="24"/>
  <c r="D14" i="24"/>
  <c r="E14" i="24"/>
  <c r="L14" i="24"/>
  <c r="D15" i="24"/>
  <c r="E15" i="24"/>
  <c r="L15" i="24"/>
  <c r="D16" i="24"/>
  <c r="E16" i="24"/>
  <c r="L16" i="24"/>
  <c r="L20" i="24"/>
  <c r="C22" i="24"/>
  <c r="J10" i="24"/>
  <c r="J17" i="24"/>
  <c r="J18" i="24"/>
  <c r="J19" i="24"/>
  <c r="J9" i="24"/>
  <c r="J11" i="24"/>
  <c r="J12" i="24"/>
  <c r="J13" i="24"/>
  <c r="J14" i="24"/>
  <c r="J15" i="24"/>
  <c r="J16" i="24"/>
  <c r="J20" i="24"/>
  <c r="I20" i="24"/>
  <c r="C19" i="24"/>
  <c r="C18" i="24"/>
  <c r="B19" i="24"/>
  <c r="B13" i="24"/>
  <c r="B18" i="24"/>
  <c r="H2" i="44"/>
  <c r="C3" i="44"/>
  <c r="H3" i="44"/>
  <c r="C4" i="44"/>
  <c r="H4" i="44"/>
  <c r="C5" i="44"/>
  <c r="F5" i="44"/>
  <c r="H5" i="44"/>
  <c r="H6" i="44"/>
  <c r="H7" i="44"/>
  <c r="H8" i="44"/>
  <c r="H9" i="44"/>
  <c r="H10" i="44"/>
  <c r="H11" i="44"/>
  <c r="H12" i="44"/>
  <c r="H13" i="44"/>
  <c r="H14" i="44"/>
  <c r="H15" i="44"/>
  <c r="H17" i="44"/>
  <c r="H18" i="44"/>
  <c r="H19" i="44"/>
  <c r="H20" i="44"/>
  <c r="H21" i="44"/>
  <c r="H22" i="44"/>
  <c r="H23" i="44"/>
  <c r="H24" i="44"/>
  <c r="H25" i="44"/>
  <c r="H26" i="44"/>
  <c r="H27" i="44"/>
  <c r="H28" i="44"/>
  <c r="H29" i="44"/>
  <c r="H30" i="44"/>
  <c r="H31" i="44"/>
  <c r="H32" i="44"/>
  <c r="H33" i="44"/>
  <c r="H38" i="44"/>
  <c r="H39" i="44"/>
  <c r="H40" i="44"/>
  <c r="H41" i="44"/>
  <c r="H42" i="44"/>
  <c r="H43" i="44"/>
  <c r="H44" i="44"/>
  <c r="H45" i="44"/>
  <c r="H46" i="44"/>
  <c r="H47" i="44"/>
  <c r="H48" i="44"/>
  <c r="H49" i="44"/>
  <c r="H50" i="44"/>
  <c r="H51" i="44"/>
  <c r="H52" i="44"/>
  <c r="H53" i="44"/>
  <c r="H54" i="44"/>
  <c r="D61" i="44"/>
  <c r="D61" i="33"/>
  <c r="H54" i="33"/>
  <c r="H53" i="33"/>
  <c r="H52" i="33"/>
  <c r="H51" i="33"/>
  <c r="H50" i="33"/>
  <c r="H49" i="33"/>
  <c r="H48" i="33"/>
  <c r="H47" i="33"/>
  <c r="H46" i="33"/>
  <c r="H45" i="33"/>
  <c r="H44" i="33"/>
  <c r="H43" i="33"/>
  <c r="H42" i="33"/>
  <c r="H41" i="33"/>
  <c r="H40" i="33"/>
  <c r="H39" i="33"/>
  <c r="H38" i="33"/>
  <c r="H33" i="33"/>
  <c r="H32" i="33"/>
  <c r="H31" i="33"/>
  <c r="H30" i="33"/>
  <c r="H29" i="33"/>
  <c r="H28" i="33"/>
  <c r="H27" i="33"/>
  <c r="H26" i="33"/>
  <c r="H25" i="33"/>
  <c r="H24" i="33"/>
  <c r="H23" i="33"/>
  <c r="H22" i="33"/>
  <c r="H21" i="33"/>
  <c r="H20" i="33"/>
  <c r="H19" i="33"/>
  <c r="H18" i="33"/>
  <c r="H17" i="33"/>
  <c r="H15" i="33"/>
  <c r="H14" i="33"/>
  <c r="H13" i="33"/>
  <c r="H12" i="33"/>
  <c r="H11" i="33"/>
  <c r="H10" i="33"/>
  <c r="H9" i="33"/>
  <c r="H8" i="33"/>
  <c r="H7" i="33"/>
  <c r="H6" i="33"/>
  <c r="H5" i="33"/>
  <c r="F5" i="33"/>
  <c r="C5" i="33"/>
  <c r="H4" i="33"/>
  <c r="C4" i="33"/>
  <c r="H3" i="33"/>
  <c r="C3" i="33"/>
  <c r="H2" i="33"/>
  <c r="D61" i="32"/>
  <c r="H54" i="32"/>
  <c r="H53" i="32"/>
  <c r="H52" i="32"/>
  <c r="H51" i="32"/>
  <c r="H50" i="32"/>
  <c r="H49" i="32"/>
  <c r="H48" i="32"/>
  <c r="H47" i="32"/>
  <c r="H46" i="32"/>
  <c r="H45" i="32"/>
  <c r="H44" i="32"/>
  <c r="H43" i="32"/>
  <c r="H42" i="32"/>
  <c r="H41" i="32"/>
  <c r="H40" i="32"/>
  <c r="H39" i="32"/>
  <c r="H38" i="32"/>
  <c r="H33" i="32"/>
  <c r="H32" i="32"/>
  <c r="H31" i="32"/>
  <c r="H30" i="32"/>
  <c r="H29" i="32"/>
  <c r="H28" i="32"/>
  <c r="H27" i="32"/>
  <c r="H26" i="32"/>
  <c r="H25" i="32"/>
  <c r="H24" i="32"/>
  <c r="H23" i="32"/>
  <c r="H22" i="32"/>
  <c r="H21" i="32"/>
  <c r="H20" i="32"/>
  <c r="H19" i="32"/>
  <c r="H18" i="32"/>
  <c r="H17" i="32"/>
  <c r="H15" i="32"/>
  <c r="H14" i="32"/>
  <c r="H13" i="32"/>
  <c r="H12" i="32"/>
  <c r="H11" i="32"/>
  <c r="H10" i="32"/>
  <c r="H9" i="32"/>
  <c r="H8" i="32"/>
  <c r="H7" i="32"/>
  <c r="H6" i="32"/>
  <c r="H5" i="32"/>
  <c r="F5" i="32"/>
  <c r="C5" i="32"/>
  <c r="H4" i="32"/>
  <c r="C4" i="32"/>
  <c r="H3" i="32"/>
  <c r="C3" i="32"/>
  <c r="H2" i="32"/>
  <c r="D61" i="31"/>
  <c r="H54" i="31"/>
  <c r="H53" i="31"/>
  <c r="H52" i="31"/>
  <c r="H51" i="31"/>
  <c r="H50" i="31"/>
  <c r="H49" i="31"/>
  <c r="H48" i="31"/>
  <c r="H47" i="31"/>
  <c r="H46" i="31"/>
  <c r="H45" i="31"/>
  <c r="H44" i="31"/>
  <c r="H43" i="31"/>
  <c r="H42" i="31"/>
  <c r="H41" i="31"/>
  <c r="H40" i="31"/>
  <c r="H39" i="31"/>
  <c r="H38" i="31"/>
  <c r="H33" i="31"/>
  <c r="H32" i="31"/>
  <c r="H31" i="31"/>
  <c r="H30" i="31"/>
  <c r="H29" i="31"/>
  <c r="H28" i="31"/>
  <c r="H27" i="31"/>
  <c r="H26" i="31"/>
  <c r="H25" i="31"/>
  <c r="H24" i="31"/>
  <c r="H23" i="31"/>
  <c r="H22" i="31"/>
  <c r="H21" i="31"/>
  <c r="H20" i="31"/>
  <c r="H19" i="31"/>
  <c r="H18" i="31"/>
  <c r="H17" i="31"/>
  <c r="H15" i="31"/>
  <c r="H14" i="31"/>
  <c r="H13" i="31"/>
  <c r="H12" i="31"/>
  <c r="H11" i="31"/>
  <c r="H10" i="31"/>
  <c r="H9" i="31"/>
  <c r="H8" i="31"/>
  <c r="H7" i="31"/>
  <c r="H6" i="31"/>
  <c r="H5" i="31"/>
  <c r="F5" i="31"/>
  <c r="C5" i="31"/>
  <c r="H4" i="31"/>
  <c r="C4" i="31"/>
  <c r="H3" i="31"/>
  <c r="C3" i="31"/>
  <c r="H2" i="31"/>
  <c r="D61" i="30"/>
  <c r="H54" i="30"/>
  <c r="H53" i="30"/>
  <c r="H52" i="30"/>
  <c r="H51" i="30"/>
  <c r="H50" i="30"/>
  <c r="H49" i="30"/>
  <c r="H48" i="30"/>
  <c r="H47" i="30"/>
  <c r="H46" i="30"/>
  <c r="H45" i="30"/>
  <c r="H44" i="30"/>
  <c r="H43" i="30"/>
  <c r="H42" i="30"/>
  <c r="H41" i="30"/>
  <c r="H40" i="30"/>
  <c r="H39" i="30"/>
  <c r="H38" i="30"/>
  <c r="H33" i="30"/>
  <c r="H32" i="30"/>
  <c r="H31" i="30"/>
  <c r="H30" i="30"/>
  <c r="H29" i="30"/>
  <c r="H28" i="30"/>
  <c r="H27" i="30"/>
  <c r="H26" i="30"/>
  <c r="H25" i="30"/>
  <c r="H24" i="30"/>
  <c r="H23" i="30"/>
  <c r="H22" i="30"/>
  <c r="H21" i="30"/>
  <c r="H20" i="30"/>
  <c r="H19" i="30"/>
  <c r="H18" i="30"/>
  <c r="H17" i="30"/>
  <c r="H15" i="30"/>
  <c r="H14" i="30"/>
  <c r="H13" i="30"/>
  <c r="H12" i="30"/>
  <c r="H11" i="30"/>
  <c r="H10" i="30"/>
  <c r="H9" i="30"/>
  <c r="H8" i="30"/>
  <c r="H7" i="30"/>
  <c r="H6" i="30"/>
  <c r="H5" i="30"/>
  <c r="F5" i="30"/>
  <c r="C5" i="30"/>
  <c r="H4" i="30"/>
  <c r="C4" i="30"/>
  <c r="H3" i="30"/>
  <c r="C3" i="30"/>
  <c r="H2" i="30"/>
  <c r="D61" i="29"/>
  <c r="H54" i="29"/>
  <c r="H53" i="29"/>
  <c r="H52" i="29"/>
  <c r="H51" i="29"/>
  <c r="H50" i="29"/>
  <c r="H49" i="29"/>
  <c r="H48" i="29"/>
  <c r="H47" i="29"/>
  <c r="H46" i="29"/>
  <c r="H45" i="29"/>
  <c r="H44" i="29"/>
  <c r="H43" i="29"/>
  <c r="H42" i="29"/>
  <c r="H41" i="29"/>
  <c r="H40" i="29"/>
  <c r="H39" i="29"/>
  <c r="H38" i="29"/>
  <c r="H33" i="29"/>
  <c r="H32" i="29"/>
  <c r="H31" i="29"/>
  <c r="H30" i="29"/>
  <c r="H29" i="29"/>
  <c r="H28" i="29"/>
  <c r="H27" i="29"/>
  <c r="H26" i="29"/>
  <c r="H25" i="29"/>
  <c r="H24" i="29"/>
  <c r="H23" i="29"/>
  <c r="H22" i="29"/>
  <c r="H21" i="29"/>
  <c r="H20" i="29"/>
  <c r="H19" i="29"/>
  <c r="H18" i="29"/>
  <c r="H17" i="29"/>
  <c r="H15" i="29"/>
  <c r="H14" i="29"/>
  <c r="H13" i="29"/>
  <c r="H12" i="29"/>
  <c r="H11" i="29"/>
  <c r="H10" i="29"/>
  <c r="H9" i="29"/>
  <c r="H8" i="29"/>
  <c r="H7" i="29"/>
  <c r="H6" i="29"/>
  <c r="H5" i="29"/>
  <c r="F5" i="29"/>
  <c r="C5" i="29"/>
  <c r="H4" i="29"/>
  <c r="C4" i="29"/>
  <c r="H3" i="29"/>
  <c r="C3" i="29"/>
  <c r="H2" i="29"/>
  <c r="D61" i="28"/>
  <c r="H54" i="28"/>
  <c r="H53" i="28"/>
  <c r="H52" i="28"/>
  <c r="H51" i="28"/>
  <c r="H50" i="28"/>
  <c r="H49" i="28"/>
  <c r="H48" i="28"/>
  <c r="H47" i="28"/>
  <c r="H46" i="28"/>
  <c r="H45" i="28"/>
  <c r="H44" i="28"/>
  <c r="H43" i="28"/>
  <c r="H42" i="28"/>
  <c r="H41" i="28"/>
  <c r="H40" i="28"/>
  <c r="H39" i="28"/>
  <c r="H38" i="28"/>
  <c r="H33" i="28"/>
  <c r="H32" i="28"/>
  <c r="H31" i="28"/>
  <c r="H30" i="28"/>
  <c r="H29" i="28"/>
  <c r="H28" i="28"/>
  <c r="H27" i="28"/>
  <c r="H26" i="28"/>
  <c r="H25" i="28"/>
  <c r="H24" i="28"/>
  <c r="H23" i="28"/>
  <c r="H22" i="28"/>
  <c r="H21" i="28"/>
  <c r="H20" i="28"/>
  <c r="H19" i="28"/>
  <c r="H18" i="28"/>
  <c r="H17" i="28"/>
  <c r="H15" i="28"/>
  <c r="H14" i="28"/>
  <c r="H13" i="28"/>
  <c r="H12" i="28"/>
  <c r="H11" i="28"/>
  <c r="H10" i="28"/>
  <c r="H9" i="28"/>
  <c r="H8" i="28"/>
  <c r="H7" i="28"/>
  <c r="H6" i="28"/>
  <c r="H5" i="28"/>
  <c r="F5" i="28"/>
  <c r="C5" i="28"/>
  <c r="H4" i="28"/>
  <c r="C4" i="28"/>
  <c r="H3" i="28"/>
  <c r="C3" i="28"/>
  <c r="H2" i="28"/>
  <c r="D61" i="27"/>
  <c r="H54" i="27"/>
  <c r="H53" i="27"/>
  <c r="H52" i="27"/>
  <c r="H51" i="27"/>
  <c r="H50" i="27"/>
  <c r="H49" i="27"/>
  <c r="H48" i="27"/>
  <c r="H47" i="27"/>
  <c r="H46" i="27"/>
  <c r="H45" i="27"/>
  <c r="H44" i="27"/>
  <c r="H43" i="27"/>
  <c r="H42" i="27"/>
  <c r="H41" i="27"/>
  <c r="H40" i="27"/>
  <c r="H39" i="27"/>
  <c r="H38" i="27"/>
  <c r="H33" i="27"/>
  <c r="H32" i="27"/>
  <c r="H31" i="27"/>
  <c r="H30" i="27"/>
  <c r="H29" i="27"/>
  <c r="H28" i="27"/>
  <c r="H27" i="27"/>
  <c r="H26" i="27"/>
  <c r="H25" i="27"/>
  <c r="H24" i="27"/>
  <c r="H23" i="27"/>
  <c r="H22" i="27"/>
  <c r="H21" i="27"/>
  <c r="H20" i="27"/>
  <c r="H19" i="27"/>
  <c r="H18" i="27"/>
  <c r="H17" i="27"/>
  <c r="H15" i="27"/>
  <c r="H14" i="27"/>
  <c r="H13" i="27"/>
  <c r="H12" i="27"/>
  <c r="H11" i="27"/>
  <c r="H10" i="27"/>
  <c r="H9" i="27"/>
  <c r="H8" i="27"/>
  <c r="H7" i="27"/>
  <c r="H6" i="27"/>
  <c r="H5" i="27"/>
  <c r="F5" i="27"/>
  <c r="C5" i="27"/>
  <c r="H4" i="27"/>
  <c r="C4" i="27"/>
  <c r="H3" i="27"/>
  <c r="C3" i="27"/>
  <c r="H2" i="27"/>
  <c r="D61" i="34"/>
  <c r="H54" i="34"/>
  <c r="H53" i="34"/>
  <c r="H52" i="34"/>
  <c r="H51" i="34"/>
  <c r="H50" i="34"/>
  <c r="H49" i="34"/>
  <c r="H48" i="34"/>
  <c r="H47" i="34"/>
  <c r="H46" i="34"/>
  <c r="H45" i="34"/>
  <c r="H44" i="34"/>
  <c r="H43" i="34"/>
  <c r="H42" i="34"/>
  <c r="H41" i="34"/>
  <c r="H40" i="34"/>
  <c r="H39" i="34"/>
  <c r="H38" i="34"/>
  <c r="H33" i="34"/>
  <c r="H32" i="34"/>
  <c r="H31" i="34"/>
  <c r="H30" i="34"/>
  <c r="H29" i="34"/>
  <c r="H28" i="34"/>
  <c r="H27" i="34"/>
  <c r="H26" i="34"/>
  <c r="H25" i="34"/>
  <c r="H24" i="34"/>
  <c r="H23" i="34"/>
  <c r="H22" i="34"/>
  <c r="H21" i="34"/>
  <c r="H20" i="34"/>
  <c r="H19" i="34"/>
  <c r="H18" i="34"/>
  <c r="H17" i="34"/>
  <c r="H15" i="34"/>
  <c r="H14" i="34"/>
  <c r="H13" i="34"/>
  <c r="H12" i="34"/>
  <c r="H11" i="34"/>
  <c r="H10" i="34"/>
  <c r="H9" i="34"/>
  <c r="H8" i="34"/>
  <c r="H7" i="34"/>
  <c r="H6" i="34"/>
  <c r="H5" i="34"/>
  <c r="F5" i="34"/>
  <c r="C5" i="34"/>
  <c r="H4" i="34"/>
  <c r="C4" i="34"/>
  <c r="H3" i="34"/>
  <c r="C3" i="34"/>
  <c r="H2" i="34"/>
  <c r="D61" i="35"/>
  <c r="H54" i="35"/>
  <c r="H53" i="35"/>
  <c r="H52" i="35"/>
  <c r="H51" i="35"/>
  <c r="H50" i="35"/>
  <c r="H49" i="35"/>
  <c r="H48" i="35"/>
  <c r="H47" i="35"/>
  <c r="H46" i="35"/>
  <c r="H45" i="35"/>
  <c r="H44" i="35"/>
  <c r="H43" i="35"/>
  <c r="H42" i="35"/>
  <c r="H41" i="35"/>
  <c r="H40" i="35"/>
  <c r="H39" i="35"/>
  <c r="H38" i="35"/>
  <c r="H33" i="35"/>
  <c r="H32" i="35"/>
  <c r="H31" i="35"/>
  <c r="H30" i="35"/>
  <c r="H29" i="35"/>
  <c r="H28" i="35"/>
  <c r="H27" i="35"/>
  <c r="H26" i="35"/>
  <c r="H25" i="35"/>
  <c r="H24" i="35"/>
  <c r="H23" i="35"/>
  <c r="H22" i="35"/>
  <c r="H21" i="35"/>
  <c r="H20" i="35"/>
  <c r="H19" i="35"/>
  <c r="H18" i="35"/>
  <c r="H17" i="35"/>
  <c r="H15" i="35"/>
  <c r="H14" i="35"/>
  <c r="H13" i="35"/>
  <c r="H12" i="35"/>
  <c r="H11" i="35"/>
  <c r="H10" i="35"/>
  <c r="H9" i="35"/>
  <c r="H8" i="35"/>
  <c r="H7" i="35"/>
  <c r="H6" i="35"/>
  <c r="H5" i="35"/>
  <c r="F5" i="35"/>
  <c r="C5" i="35"/>
  <c r="H4" i="35"/>
  <c r="C4" i="35"/>
  <c r="H3" i="35"/>
  <c r="C3" i="35"/>
  <c r="H2" i="35"/>
  <c r="H53" i="36"/>
  <c r="B17" i="24"/>
  <c r="B16" i="24"/>
  <c r="B15" i="24"/>
  <c r="B14" i="24"/>
  <c r="B12" i="24"/>
  <c r="B11" i="24"/>
  <c r="B10" i="24"/>
  <c r="B9" i="24"/>
  <c r="H2" i="36"/>
  <c r="H3" i="36"/>
  <c r="H4" i="36"/>
  <c r="H5" i="36"/>
  <c r="H6" i="36"/>
  <c r="H7" i="36"/>
  <c r="H8" i="36"/>
  <c r="H9" i="36"/>
  <c r="H10" i="36"/>
  <c r="H11" i="36"/>
  <c r="H12" i="36"/>
  <c r="H13" i="36"/>
  <c r="H14" i="36"/>
  <c r="H15" i="36"/>
  <c r="K11" i="24"/>
  <c r="C11" i="24"/>
  <c r="K10" i="24"/>
  <c r="C10" i="24"/>
  <c r="D61" i="36"/>
  <c r="K9" i="24"/>
  <c r="C9" i="24"/>
  <c r="C3" i="36"/>
  <c r="C4" i="36"/>
  <c r="C5" i="36"/>
  <c r="F5" i="36"/>
  <c r="H17" i="36"/>
  <c r="H18" i="36"/>
  <c r="H19" i="36"/>
  <c r="H20" i="36"/>
  <c r="H21" i="36"/>
  <c r="H22" i="36"/>
  <c r="H23" i="36"/>
  <c r="H24" i="36"/>
  <c r="H25" i="36"/>
  <c r="H26" i="36"/>
  <c r="H27" i="36"/>
  <c r="H28" i="36"/>
  <c r="H29" i="36"/>
  <c r="H30" i="36"/>
  <c r="H31" i="36"/>
  <c r="H32" i="36"/>
  <c r="H33" i="36"/>
  <c r="H38" i="36"/>
  <c r="H39" i="36"/>
  <c r="H40" i="36"/>
  <c r="H41" i="36"/>
  <c r="H42" i="36"/>
  <c r="H43" i="36"/>
  <c r="H44" i="36"/>
  <c r="H45" i="36"/>
  <c r="H46" i="36"/>
  <c r="H47" i="36"/>
  <c r="H48" i="36"/>
  <c r="H49" i="36"/>
  <c r="H50" i="36"/>
  <c r="H51" i="36"/>
  <c r="H52" i="36"/>
  <c r="H54" i="36"/>
  <c r="K17" i="24"/>
  <c r="C17" i="24"/>
  <c r="K16" i="24"/>
  <c r="C16" i="24"/>
  <c r="K15" i="24"/>
  <c r="C15" i="24"/>
  <c r="K14" i="24"/>
  <c r="C14" i="24"/>
  <c r="K13" i="24"/>
  <c r="C13" i="24"/>
  <c r="K12" i="24"/>
  <c r="C12" i="24"/>
</calcChain>
</file>

<file path=xl/sharedStrings.xml><?xml version="1.0" encoding="utf-8"?>
<sst xmlns="http://schemas.openxmlformats.org/spreadsheetml/2006/main" count="719" uniqueCount="160">
  <si>
    <t>R404A</t>
  </si>
  <si>
    <t>R22</t>
  </si>
  <si>
    <t>R408A</t>
  </si>
  <si>
    <t>R409A</t>
  </si>
  <si>
    <t>Refrigerant Type</t>
  </si>
  <si>
    <t>R134a</t>
  </si>
  <si>
    <t>From:</t>
  </si>
  <si>
    <t>To:</t>
  </si>
  <si>
    <t>Refrigerant Additions</t>
  </si>
  <si>
    <t>Refrigerant Removals</t>
  </si>
  <si>
    <t>General Information</t>
  </si>
  <si>
    <t>Cooling Loads Served:</t>
  </si>
  <si>
    <t>Refrigerant Type:</t>
  </si>
  <si>
    <t>Plant Manufacturer:</t>
  </si>
  <si>
    <t>Year of Installation:</t>
  </si>
  <si>
    <t>Leak Tests</t>
  </si>
  <si>
    <t>Test Result (including location &amp; cause of any leaks identified)</t>
  </si>
  <si>
    <t>Actions Taken</t>
  </si>
  <si>
    <t>Test Result</t>
  </si>
  <si>
    <t>Comments</t>
  </si>
  <si>
    <t>Reason for Removal (including what was done with recovered refrigerant)</t>
  </si>
  <si>
    <t>Percentage of System Charge Lost (entrained volume)</t>
  </si>
  <si>
    <t>Location of Plant:</t>
  </si>
  <si>
    <t>Plant Name:</t>
  </si>
  <si>
    <t>Useful Web Links</t>
  </si>
  <si>
    <t>www.ior.org.uk</t>
  </si>
  <si>
    <t>Institute of Refrigeration</t>
  </si>
  <si>
    <t>www.realzero.org.uk</t>
  </si>
  <si>
    <t>The Carbon Trust</t>
  </si>
  <si>
    <t>Defra (FGas Support)</t>
  </si>
  <si>
    <t>Real Zero</t>
  </si>
  <si>
    <t>Real Zero - Guides</t>
  </si>
  <si>
    <t>www.defra.gov.uk/fgas</t>
  </si>
  <si>
    <t>www.carbontrust.co.uk</t>
  </si>
  <si>
    <t>ACRIB</t>
  </si>
  <si>
    <t>www.acrib.org.uk</t>
  </si>
  <si>
    <t>BSI</t>
  </si>
  <si>
    <t>Amount Added (kg)</t>
  </si>
  <si>
    <t>Amount Removed (kg)</t>
  </si>
  <si>
    <t>R407C</t>
  </si>
  <si>
    <t>R410A</t>
  </si>
  <si>
    <t>R403A</t>
  </si>
  <si>
    <t>R403B</t>
  </si>
  <si>
    <t>R422D</t>
  </si>
  <si>
    <t>www.bsi-global.com</t>
  </si>
  <si>
    <t xml:space="preserve">GN 1 </t>
  </si>
  <si>
    <t>Illustrated Guide to 13 Leak Points</t>
  </si>
  <si>
    <t>Designing Out Leaks</t>
  </si>
  <si>
    <t>Leakage Matter - For Service &amp; maintenance Contractors</t>
  </si>
  <si>
    <t>GN 5</t>
  </si>
  <si>
    <t xml:space="preserve">GN 2 </t>
  </si>
  <si>
    <t xml:space="preserve">GN 3 </t>
  </si>
  <si>
    <t>GN 4</t>
  </si>
  <si>
    <t>Real Zero Guides - Index</t>
  </si>
  <si>
    <t>Guide to Good Leak Testing</t>
  </si>
  <si>
    <t>Leakage Matters - For Equipment Owners</t>
  </si>
  <si>
    <t>First Record Date</t>
  </si>
  <si>
    <t>Plant Name</t>
  </si>
  <si>
    <t>REFRIGERANT</t>
  </si>
  <si>
    <t>TIME PERIOD</t>
  </si>
  <si>
    <t>REFRIGERANT LOSS</t>
  </si>
  <si>
    <t>REFRIGERANT EMISSIONS</t>
  </si>
  <si>
    <t>First Record Date for Additions &amp; Removals</t>
  </si>
  <si>
    <t>Technician/ Company</t>
  </si>
  <si>
    <t>Total Refrigerant Additions</t>
  </si>
  <si>
    <t>Total Refrigerant Removals</t>
  </si>
  <si>
    <t>Net Refrigerant Loss kg (total additions minus total removals)</t>
  </si>
  <si>
    <t>Plant Reference No.</t>
  </si>
  <si>
    <t>Latest Record Date</t>
  </si>
  <si>
    <t>Period Covered (years)</t>
  </si>
  <si>
    <t>System No.</t>
  </si>
  <si>
    <t>Latest Record Date for Additions and Removals</t>
  </si>
  <si>
    <t>Refrigerant Quantity (Entrained Mass) kg:</t>
  </si>
  <si>
    <t>Total Refrigerant Use (kg)</t>
  </si>
  <si>
    <t>Date (dd/mm/yy)</t>
  </si>
  <si>
    <t>Related to Test on dd/mm/yy</t>
  </si>
  <si>
    <t>Totals (all systems)</t>
  </si>
  <si>
    <t>Time Period Covered by This Report (years)</t>
  </si>
  <si>
    <t>Time Period Recorded</t>
  </si>
  <si>
    <t>System Thermal Cooling Capacity (kW)</t>
  </si>
  <si>
    <t>System Electrical Rating (Voltage/Current or kVA)</t>
  </si>
  <si>
    <t>Fixed Leak Detection (record type if fitted)</t>
  </si>
  <si>
    <t>Receiver Capacity (L)</t>
  </si>
  <si>
    <t>Refrigerant GWPs</t>
  </si>
  <si>
    <t>Refrigerant</t>
  </si>
  <si>
    <r>
      <t>GWP(CO</t>
    </r>
    <r>
      <rPr>
        <b/>
        <vertAlign val="subscript"/>
        <sz val="10"/>
        <rFont val="Arial"/>
        <family val="2"/>
      </rPr>
      <t>2</t>
    </r>
    <r>
      <rPr>
        <b/>
        <sz val="10"/>
        <rFont val="Arial"/>
        <family val="2"/>
      </rPr>
      <t>=1)</t>
    </r>
  </si>
  <si>
    <t>Operator Contact Details (inc. phone/ e-mail):</t>
  </si>
  <si>
    <t xml:space="preserve">Follow-up/ Repair Actions </t>
  </si>
  <si>
    <t>Follow Up/ Repair Actions Required</t>
  </si>
  <si>
    <t>Testing of Automatic Leak Detection Systems (if fitted)</t>
  </si>
  <si>
    <t xml:space="preserve">Reason for Addition (note faulty components here and record repair actions below) </t>
  </si>
  <si>
    <r>
      <t>Refrigerant GWP (relative to CO</t>
    </r>
    <r>
      <rPr>
        <b/>
        <vertAlign val="subscript"/>
        <sz val="10"/>
        <rFont val="Arial"/>
        <family val="2"/>
      </rPr>
      <t>2</t>
    </r>
    <r>
      <rPr>
        <b/>
        <sz val="10"/>
        <rFont val="Arial"/>
        <family val="2"/>
      </rPr>
      <t>)</t>
    </r>
  </si>
  <si>
    <r>
      <t>Carbon Equivalent of Lost Refrigerant (tonneCO</t>
    </r>
    <r>
      <rPr>
        <b/>
        <vertAlign val="subscript"/>
        <sz val="10"/>
        <rFont val="Arial"/>
        <family val="2"/>
      </rPr>
      <t>2</t>
    </r>
    <r>
      <rPr>
        <b/>
        <sz val="10"/>
        <rFont val="Arial"/>
        <family val="2"/>
      </rPr>
      <t>e)</t>
    </r>
  </si>
  <si>
    <r>
      <t>Carbon Equivalent of Refrigerant Emissions Over This Period (tonneCO</t>
    </r>
    <r>
      <rPr>
        <b/>
        <vertAlign val="subscript"/>
        <sz val="10"/>
        <rFont val="Arial"/>
        <family val="2"/>
      </rPr>
      <t>2</t>
    </r>
    <r>
      <rPr>
        <b/>
        <sz val="10"/>
        <rFont val="Arial"/>
        <family val="2"/>
      </rPr>
      <t>e)</t>
    </r>
  </si>
  <si>
    <t>The individual sheets have protection enabled, but there is no password. It is recommended that the protection is left in place during normal use.</t>
  </si>
  <si>
    <t>The protection can be disabled by experienced Excel users, for customising individual sheets or inserting additional System Log sheets (take care as some formulae are hidden)</t>
  </si>
  <si>
    <t>SETTING UP THE REFRIGERANT MONITORING TOOL</t>
  </si>
  <si>
    <t>It is recommended that you also include systems containing &gt;3kg of HCFC refrigerants - under the ODS Regulations you are required to perform annual leak checks and recover refrigerant</t>
  </si>
  <si>
    <r>
      <t>Refrigerant Removals</t>
    </r>
    <r>
      <rPr>
        <sz val="10"/>
        <rFont val="Arial"/>
      </rPr>
      <t xml:space="preserve"> - record date, amount and the reason for removing refrigerant. You should also note whether the refrigerant was re-used or removed from site for recovery or disposal</t>
    </r>
  </si>
  <si>
    <r>
      <t>Leak Tests</t>
    </r>
    <r>
      <rPr>
        <sz val="10"/>
        <rFont val="Arial"/>
      </rPr>
      <t xml:space="preserve"> - ensure that you record details of all leak testing undertaken, along with results and any follow up/ repair actions required </t>
    </r>
  </si>
  <si>
    <r>
      <t xml:space="preserve">Follow up/ Repair Actions </t>
    </r>
    <r>
      <rPr>
        <sz val="10"/>
        <rFont val="Arial"/>
      </rPr>
      <t>- use this section to record all rectification or repair work undertaken, including location and details of any items repaired or replaced</t>
    </r>
  </si>
  <si>
    <r>
      <t xml:space="preserve">Testing of Automatic Leak Detection Systems (if fitted) </t>
    </r>
    <r>
      <rPr>
        <sz val="10"/>
        <rFont val="Arial"/>
      </rPr>
      <t>- these must be checked at least once a year to ensure proper functioning. Use this section to record results</t>
    </r>
  </si>
  <si>
    <r>
      <t>NOTE:</t>
    </r>
    <r>
      <rPr>
        <sz val="8"/>
        <rFont val="Arial"/>
        <family val="2"/>
      </rPr>
      <t xml:space="preserve"> use yellow cells to add other refrigerants to the table (you must add 'S-' prefix and list in ascending order to ensure correct operation of the lookup function) </t>
    </r>
  </si>
  <si>
    <t xml:space="preserve">Once the tool has been set up you should use it to record all system repair and maintenance activities and refrigerant additions and removals, as well as leak checks  </t>
  </si>
  <si>
    <t>You can insert new rows if you need more space (even to a protected worksheet) - ensure the new row is inserted one above the bottom row to ensure the new data is captured and graphed</t>
  </si>
  <si>
    <t>INFORMATION &amp; GUIDANCE TAB</t>
  </si>
  <si>
    <t>To open a pdf file double-click on the relevant icon. If you do not have a suitable version of the Adobe Reader you can download a later version by clicking on the Adobe link</t>
  </si>
  <si>
    <t>This sheet includes several web links, the REAL Zero guidance notes and  F Gas Support guidance notes (as pdf files)</t>
  </si>
  <si>
    <t>F GAS LOG SUMMARY</t>
  </si>
  <si>
    <t>GENERAL INFORMATION &amp; GUIDANCE FOR USING THIS REFRIGERANT MONITORING TOOL</t>
  </si>
  <si>
    <t>The workbook comprises 10 F Gas log sheets (labelled 'System 1' to 'System 10'), an 'F Gas Log Summary' sheet and an 'Information and Guidance' sheet</t>
  </si>
  <si>
    <t>Supervisors and managers can add their own password if required, to prevent unauthorised modifications</t>
  </si>
  <si>
    <t>Data should be entered only in the cells that are coloured light yellow - these cells are unlocked, but some include data validity checks (with warnings for invalid data) and pull down menus</t>
  </si>
  <si>
    <t>Cells that are coloured mid-blue and grey are locked cells and cannot be overwritten when protection is enabled. Data is written automatically into the blue cells</t>
  </si>
  <si>
    <t>There are in-built links between the 'System' sheets, the 'FGas Log Summary' sheet and the 'Information &amp; Guidance' sheet (take care not to break them when making any changes)</t>
  </si>
  <si>
    <t>Avoid over-writing existing data and ensure that you re-save the file after adding new data</t>
  </si>
  <si>
    <t>Start by entering the site details in the 'FGas Log Summary' sheet, in the light yellow cells (this information will be copied to the individual log sheets)</t>
  </si>
  <si>
    <t>Enter basic details for your first RAC system in the cells at the top of the 'System 1' sheet. Input as many system parameters as possible (they are useful for data analysis)</t>
  </si>
  <si>
    <t>Repeat for all the systems on site that contain more than 3kg of HFC refrigerant (it is a legal requirement under the FGas Regulations to maintain a log for such systems)</t>
  </si>
  <si>
    <r>
      <t xml:space="preserve">You must select a refrigerant type from the pull-down list. If your refrigerant type is not listed you can add the details to the 'Information &amp; Guidance' sheet - see </t>
    </r>
    <r>
      <rPr>
        <b/>
        <sz val="10"/>
        <rFont val="Arial"/>
        <family val="2"/>
      </rPr>
      <t>Adding New Refrigerants</t>
    </r>
  </si>
  <si>
    <t>ADDING DATA (use the appropriate section of the system log sheet)</t>
  </si>
  <si>
    <r>
      <t>Refrigerant Additions</t>
    </r>
    <r>
      <rPr>
        <sz val="10"/>
        <rFont val="Arial"/>
      </rPr>
      <t xml:space="preserve"> - ensure that you record the date, amount and reason for the addition, including a note of any component fault identified</t>
    </r>
  </si>
  <si>
    <t xml:space="preserve">Any refrigerant additionas or removals that you have entered will be graphed automatically in the individual 'System' sheets and transferred to the 'FGas Log Summary' sheet   </t>
  </si>
  <si>
    <t xml:space="preserve">Data is transferred automatically to this sheet to produce a summary for all the RAC systems on the site and can be used for management reporting </t>
  </si>
  <si>
    <t>The sheet includes a calculation of the equivalent carbon emissions of all the refrigerant used over the stated period, as well as a graphical representation of refrigerant use for each system</t>
  </si>
  <si>
    <r>
      <t>Warning!</t>
    </r>
    <r>
      <rPr>
        <sz val="10"/>
        <rFont val="Arial"/>
      </rPr>
      <t xml:space="preserve"> - The pdf icons cannot be locked, so it is possible to move and even delete them</t>
    </r>
  </si>
  <si>
    <t>The sheet also lists the refrigerant types that can be selected from the pull down list in each System Log sheet. There is space to add additional site-specific refrigerant types</t>
  </si>
  <si>
    <r>
      <t>Adding New Refrigerants -</t>
    </r>
    <r>
      <rPr>
        <sz val="10"/>
        <rFont val="Arial"/>
      </rPr>
      <t xml:space="preserve"> in the Information and Guidance sheet insert the refrigerant details in the light yellow cells (ensure you follow the instructions in the note below these cells)</t>
    </r>
  </si>
  <si>
    <t>New refrigerant details in the yellow cells will be picked up automatically by the other sheets</t>
  </si>
  <si>
    <t xml:space="preserve"> -</t>
  </si>
  <si>
    <t>12 Month Equivalent Use of Refrigerant (kg p.a.)</t>
  </si>
  <si>
    <t>12 Month Carbon Equivalent of Refrigerant Emissions
(tonneCO2e p.a.)</t>
  </si>
  <si>
    <t>Total Refrigerant Used Over This Period - All Systems 
(kg)</t>
  </si>
  <si>
    <t>Total Entrained Mass of Refrigerant - All Systems 
(kg)</t>
  </si>
  <si>
    <t>Total Refrigerant Charge Lost Over This Period - All Systems 
(%)</t>
  </si>
  <si>
    <t>12 Month Equivalent Loss of Charge (% p.a.)</t>
  </si>
  <si>
    <r>
      <t>12 Month Carbon Equivalent of Lost Refrigerant
(tonneCO</t>
    </r>
    <r>
      <rPr>
        <b/>
        <vertAlign val="subscript"/>
        <sz val="10"/>
        <rFont val="Arial"/>
        <family val="2"/>
      </rPr>
      <t>2</t>
    </r>
    <r>
      <rPr>
        <b/>
        <sz val="10"/>
        <rFont val="Arial"/>
        <family val="2"/>
      </rPr>
      <t>e p.a.)</t>
    </r>
  </si>
  <si>
    <t>F Gas Refrigerant Monitoring Tool</t>
  </si>
  <si>
    <t>Prov</t>
  </si>
  <si>
    <t>R407A</t>
  </si>
  <si>
    <t>R407F</t>
  </si>
  <si>
    <t>R448A</t>
  </si>
  <si>
    <t>R449A</t>
  </si>
  <si>
    <t>AC Chiller 1 - CKT 1</t>
  </si>
  <si>
    <t>Chiller 1</t>
  </si>
  <si>
    <t>AC Chiller 1 - CKT 2</t>
  </si>
  <si>
    <t>Chiller 2</t>
  </si>
  <si>
    <t>AC Chiller 2 - CKT 1</t>
  </si>
  <si>
    <t>AC Chiller 2 - CKT 2</t>
  </si>
  <si>
    <r>
      <rPr>
        <b/>
        <sz val="11"/>
        <rFont val="Arial"/>
        <family val="2"/>
      </rPr>
      <t>IMPORTANT:</t>
    </r>
    <r>
      <rPr>
        <sz val="11"/>
        <rFont val="Arial"/>
        <family val="2"/>
      </rPr>
      <t xml:space="preserve"> From </t>
    </r>
    <r>
      <rPr>
        <sz val="11"/>
        <color rgb="FFFF0000"/>
        <rFont val="Arial"/>
        <family val="2"/>
      </rPr>
      <t>1st January 2020</t>
    </r>
    <r>
      <rPr>
        <sz val="11"/>
        <rFont val="Arial"/>
        <family val="2"/>
      </rPr>
      <t xml:space="preserve"> a requirement of Regulation 517/2014 comes into force, which will ban the use of F-gases with a Global Warming Potential (GWP) of 2500 (ie </t>
    </r>
    <r>
      <rPr>
        <sz val="11"/>
        <color rgb="FFFF0000"/>
        <rFont val="Arial"/>
        <family val="2"/>
      </rPr>
      <t>R404A</t>
    </r>
    <r>
      <rPr>
        <sz val="11"/>
        <rFont val="Arial"/>
        <family val="2"/>
      </rPr>
      <t>) or more to service or maintain refrigerant equipment. This will only apply to equipment with a charge size of 40 tonnes CO2e.</t>
    </r>
  </si>
  <si>
    <t>Tradewinds Engineering - www.tradewindsgroup.co.uk</t>
  </si>
  <si>
    <t>Vessel Name:</t>
  </si>
  <si>
    <t>Flagged Country:</t>
  </si>
  <si>
    <t>Vessel Length:</t>
  </si>
  <si>
    <t>Contact Email:</t>
  </si>
  <si>
    <t>Engine Room</t>
  </si>
  <si>
    <t>Provisions Refrigeration System</t>
  </si>
  <si>
    <t>Circuit 3</t>
  </si>
  <si>
    <t>Circuit 2</t>
  </si>
  <si>
    <t>Circuit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</si>
</sst>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dd/mm/yyyy;@"/>
    <numFmt numFmtId="165" formatCode="#,##0.0"/>
    <numFmt numFmtId="166" formatCode="0.0"/>
  </numFmts>
  <fonts count="21" x14ac:knownFonts="1">
    <font>
      <sz val="10"/>
      <name val="Arial"/>
    </font>
    <font>
      <sz val="10"/>
      <name val="Arial"/>
    </font>
    <font>
      <b/>
      <sz val="10"/>
      <name val="Arial"/>
      <family val="2"/>
    </font>
    <font>
      <sz val="8"/>
      <name val="Arial"/>
      <family val="2"/>
    </font>
    <font>
      <sz val="14"/>
      <name val="Arial"/>
    </font>
    <font>
      <u/>
      <sz val="10"/>
      <color indexed="12"/>
      <name val="Arial"/>
      <family val="2"/>
    </font>
    <font>
      <b/>
      <vertAlign val="subscript"/>
      <sz val="10"/>
      <name val="Arial"/>
      <family val="2"/>
    </font>
    <font>
      <sz val="11"/>
      <name val="Arial"/>
    </font>
    <font>
      <b/>
      <sz val="11"/>
      <name val="Arial"/>
      <family val="2"/>
    </font>
    <font>
      <sz val="11"/>
      <name val="Arial"/>
    </font>
    <font>
      <u/>
      <sz val="11"/>
      <color indexed="12"/>
      <name val="Arial"/>
    </font>
    <font>
      <sz val="12"/>
      <name val="Arial"/>
      <family val="2"/>
    </font>
    <font>
      <b/>
      <sz val="12"/>
      <name val="Arial"/>
      <family val="2"/>
    </font>
    <font>
      <sz val="10"/>
      <name val="Arial"/>
    </font>
    <font>
      <sz val="7"/>
      <color indexed="40"/>
      <name val="Verdana"/>
      <family val="2"/>
    </font>
    <font>
      <sz val="11"/>
      <color indexed="22"/>
      <name val="Arial"/>
    </font>
    <font>
      <b/>
      <sz val="11"/>
      <color indexed="22"/>
      <name val="Arial"/>
    </font>
    <font>
      <sz val="10"/>
      <color indexed="22"/>
      <name val="Arial"/>
    </font>
    <font>
      <b/>
      <sz val="8"/>
      <name val="Arial"/>
      <family val="2"/>
    </font>
    <font>
      <sz val="11"/>
      <name val="Arial"/>
      <family val="2"/>
    </font>
    <font>
      <sz val="11"/>
      <color rgb="FFFF0000"/>
      <name val="Arial"/>
      <family val="2"/>
    </font>
  </fonts>
  <fills count="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indexed="44"/>
        <bgColor indexed="64"/>
      </patternFill>
    </fill>
    <fill>
      <patternFill patternType="solid">
        <fgColor indexed="45"/>
        <bgColor indexed="64"/>
      </patternFill>
    </fill>
    <fill>
      <patternFill patternType="solid">
        <fgColor indexed="42"/>
        <bgColor indexed="64"/>
      </patternFill>
    </fill>
    <fill>
      <patternFill patternType="solid">
        <fgColor theme="9" tint="0.79998168889431442"/>
        <bgColor indexed="64"/>
      </patternFill>
    </fill>
  </fills>
  <borders count="44">
    <border>
      <left/>
      <right/>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9" fontId="1" fillId="0" borderId="0" applyFont="0" applyFill="0" applyBorder="0" applyAlignment="0" applyProtection="0"/>
  </cellStyleXfs>
  <cellXfs count="281">
    <xf numFmtId="0" fontId="0" fillId="0" borderId="0" xfId="0"/>
    <xf numFmtId="0" fontId="2" fillId="2" borderId="1" xfId="0" applyFont="1" applyFill="1" applyBorder="1" applyAlignment="1" applyProtection="1">
      <alignment vertical="center"/>
    </xf>
    <xf numFmtId="44" fontId="2" fillId="2" borderId="0" xfId="0" applyNumberFormat="1" applyFont="1" applyFill="1" applyBorder="1" applyAlignment="1" applyProtection="1">
      <alignment vertical="center"/>
    </xf>
    <xf numFmtId="44" fontId="2" fillId="2" borderId="2" xfId="0" applyNumberFormat="1" applyFont="1" applyFill="1" applyBorder="1" applyAlignment="1" applyProtection="1">
      <alignment horizontal="center" vertical="center"/>
    </xf>
    <xf numFmtId="0" fontId="0" fillId="2" borderId="2" xfId="0" applyFill="1" applyBorder="1" applyAlignment="1" applyProtection="1">
      <alignment horizontal="center" vertical="center"/>
    </xf>
    <xf numFmtId="2" fontId="0" fillId="2" borderId="0" xfId="0" applyNumberFormat="1" applyFill="1" applyBorder="1" applyAlignment="1" applyProtection="1"/>
    <xf numFmtId="2" fontId="8" fillId="0" borderId="0" xfId="0" applyNumberFormat="1" applyFont="1" applyFill="1" applyBorder="1" applyAlignment="1" applyProtection="1">
      <alignment vertical="center"/>
    </xf>
    <xf numFmtId="0" fontId="8" fillId="2" borderId="3" xfId="0" applyFont="1" applyFill="1" applyBorder="1" applyAlignment="1" applyProtection="1">
      <alignment horizontal="center" vertical="center" wrapText="1"/>
    </xf>
    <xf numFmtId="0" fontId="8" fillId="2" borderId="4" xfId="0" applyFont="1" applyFill="1" applyBorder="1" applyAlignment="1" applyProtection="1">
      <alignment horizontal="left" vertical="center"/>
    </xf>
    <xf numFmtId="0" fontId="8" fillId="2" borderId="4" xfId="0" applyFont="1" applyFill="1" applyBorder="1" applyAlignment="1" applyProtection="1">
      <alignment horizontal="center" vertical="center" wrapText="1"/>
    </xf>
    <xf numFmtId="0" fontId="7" fillId="3" borderId="1" xfId="0" applyFont="1" applyFill="1" applyBorder="1" applyAlignment="1" applyProtection="1">
      <alignment horizontal="left" vertical="center"/>
    </xf>
    <xf numFmtId="0" fontId="4" fillId="3" borderId="0" xfId="0" applyFont="1" applyFill="1" applyBorder="1" applyAlignment="1" applyProtection="1">
      <alignment horizontal="left" vertical="center"/>
    </xf>
    <xf numFmtId="0" fontId="7" fillId="3" borderId="5" xfId="0" applyFont="1" applyFill="1" applyBorder="1" applyAlignment="1" applyProtection="1">
      <alignment horizontal="left" vertical="center"/>
    </xf>
    <xf numFmtId="0" fontId="4" fillId="3" borderId="6" xfId="0" applyFont="1" applyFill="1" applyBorder="1" applyAlignment="1" applyProtection="1">
      <alignment horizontal="left" vertical="center"/>
    </xf>
    <xf numFmtId="0" fontId="7" fillId="3" borderId="7" xfId="0" applyFont="1" applyFill="1" applyBorder="1" applyAlignment="1" applyProtection="1">
      <alignment horizontal="left" vertical="center"/>
    </xf>
    <xf numFmtId="0" fontId="7" fillId="3" borderId="8" xfId="0" applyFont="1" applyFill="1" applyBorder="1" applyAlignment="1" applyProtection="1">
      <alignment horizontal="left" vertical="center"/>
    </xf>
    <xf numFmtId="49" fontId="11" fillId="3" borderId="1" xfId="0" applyNumberFormat="1" applyFont="1" applyFill="1" applyBorder="1" applyAlignment="1" applyProtection="1">
      <alignment horizontal="left" vertical="center"/>
    </xf>
    <xf numFmtId="0" fontId="7" fillId="3" borderId="0" xfId="0" applyFont="1" applyFill="1" applyBorder="1" applyAlignment="1" applyProtection="1">
      <alignment horizontal="left" vertical="center"/>
    </xf>
    <xf numFmtId="0" fontId="10" fillId="3" borderId="7" xfId="1" applyFont="1" applyFill="1" applyBorder="1" applyAlignment="1" applyProtection="1">
      <alignment horizontal="left" vertical="center"/>
    </xf>
    <xf numFmtId="0" fontId="7" fillId="3" borderId="9" xfId="0" applyFont="1" applyFill="1" applyBorder="1" applyAlignment="1" applyProtection="1">
      <alignment horizontal="left" vertical="center"/>
    </xf>
    <xf numFmtId="0" fontId="10" fillId="3" borderId="7" xfId="1" applyFont="1" applyFill="1" applyBorder="1" applyAlignment="1" applyProtection="1">
      <alignment vertical="center"/>
    </xf>
    <xf numFmtId="44" fontId="2" fillId="2" borderId="0" xfId="0" applyNumberFormat="1" applyFont="1" applyFill="1" applyBorder="1" applyAlignment="1" applyProtection="1">
      <alignment horizontal="center" vertical="center" wrapText="1"/>
    </xf>
    <xf numFmtId="44" fontId="13" fillId="2" borderId="0" xfId="0" applyNumberFormat="1" applyFont="1" applyFill="1" applyBorder="1" applyAlignment="1" applyProtection="1">
      <alignment horizontal="center" vertical="center" wrapText="1"/>
    </xf>
    <xf numFmtId="44" fontId="2" fillId="2" borderId="0" xfId="0" applyNumberFormat="1" applyFont="1" applyFill="1" applyBorder="1" applyAlignment="1" applyProtection="1">
      <alignment horizontal="center" vertical="center"/>
    </xf>
    <xf numFmtId="0" fontId="0" fillId="2" borderId="0" xfId="0" applyFill="1" applyBorder="1" applyAlignment="1" applyProtection="1">
      <alignment horizontal="center" vertical="center"/>
    </xf>
    <xf numFmtId="0" fontId="5" fillId="2" borderId="0" xfId="1" applyFill="1" applyBorder="1" applyAlignment="1" applyProtection="1">
      <alignment vertical="center"/>
    </xf>
    <xf numFmtId="164" fontId="7" fillId="4" borderId="10" xfId="0" applyNumberFormat="1" applyFont="1" applyFill="1" applyBorder="1" applyAlignment="1" applyProtection="1">
      <alignment horizontal="center" vertical="center"/>
      <protection locked="0"/>
    </xf>
    <xf numFmtId="164" fontId="7" fillId="4" borderId="11" xfId="0" applyNumberFormat="1" applyFont="1" applyFill="1" applyBorder="1" applyAlignment="1" applyProtection="1">
      <alignment horizontal="center" vertical="center"/>
      <protection locked="0"/>
    </xf>
    <xf numFmtId="165" fontId="7" fillId="4" borderId="12" xfId="0" applyNumberFormat="1" applyFont="1" applyFill="1" applyBorder="1" applyAlignment="1" applyProtection="1">
      <alignment horizontal="center" vertical="center"/>
      <protection locked="0"/>
    </xf>
    <xf numFmtId="165" fontId="7" fillId="4" borderId="11" xfId="0" applyNumberFormat="1" applyFont="1" applyFill="1" applyBorder="1" applyAlignment="1" applyProtection="1">
      <alignment horizontal="center" vertical="center"/>
      <protection locked="0"/>
    </xf>
    <xf numFmtId="0" fontId="7" fillId="4" borderId="10" xfId="0" applyNumberFormat="1" applyFont="1" applyFill="1" applyBorder="1" applyAlignment="1" applyProtection="1">
      <alignment horizontal="left" vertical="center"/>
      <protection locked="0"/>
    </xf>
    <xf numFmtId="0" fontId="7" fillId="4" borderId="11" xfId="0" applyNumberFormat="1" applyFont="1" applyFill="1" applyBorder="1" applyAlignment="1" applyProtection="1">
      <alignment horizontal="left" vertical="center"/>
      <protection locked="0"/>
    </xf>
    <xf numFmtId="0" fontId="7" fillId="4" borderId="13" xfId="0" applyNumberFormat="1" applyFont="1" applyFill="1" applyBorder="1" applyAlignment="1" applyProtection="1">
      <alignment horizontal="left" vertical="center"/>
      <protection locked="0"/>
    </xf>
    <xf numFmtId="0" fontId="7" fillId="4" borderId="14" xfId="0" applyNumberFormat="1" applyFont="1" applyFill="1" applyBorder="1" applyAlignment="1" applyProtection="1">
      <alignment horizontal="left" vertical="center"/>
      <protection locked="0"/>
    </xf>
    <xf numFmtId="0" fontId="7" fillId="4" borderId="15" xfId="0" applyNumberFormat="1" applyFont="1" applyFill="1" applyBorder="1" applyAlignment="1" applyProtection="1">
      <alignment horizontal="left" vertical="center"/>
      <protection locked="0"/>
    </xf>
    <xf numFmtId="0" fontId="16"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xf>
    <xf numFmtId="0" fontId="7" fillId="0" borderId="0" xfId="0" applyFont="1" applyAlignment="1" applyProtection="1">
      <alignment vertical="center"/>
    </xf>
    <xf numFmtId="0" fontId="7" fillId="0" borderId="0" xfId="0" applyFont="1" applyFill="1" applyBorder="1" applyAlignment="1" applyProtection="1">
      <alignment vertical="center"/>
    </xf>
    <xf numFmtId="0" fontId="0" fillId="0" borderId="0" xfId="0" applyFill="1" applyBorder="1" applyAlignment="1" applyProtection="1">
      <alignment vertical="center"/>
    </xf>
    <xf numFmtId="0" fontId="7" fillId="0" borderId="0" xfId="0" applyFont="1" applyAlignment="1" applyProtection="1">
      <alignment vertical="center" wrapText="1"/>
    </xf>
    <xf numFmtId="165" fontId="15" fillId="2" borderId="0" xfId="0" applyNumberFormat="1" applyFont="1" applyFill="1" applyBorder="1" applyAlignment="1" applyProtection="1">
      <alignment horizontal="center" vertical="center"/>
    </xf>
    <xf numFmtId="164" fontId="8" fillId="0" borderId="0" xfId="0" applyNumberFormat="1" applyFont="1" applyFill="1" applyBorder="1" applyAlignment="1" applyProtection="1">
      <alignment horizontal="left" vertical="center"/>
    </xf>
    <xf numFmtId="0" fontId="8" fillId="0" borderId="0" xfId="0" applyFont="1" applyFill="1" applyBorder="1" applyAlignment="1" applyProtection="1">
      <alignment vertical="center"/>
    </xf>
    <xf numFmtId="2" fontId="7" fillId="0" borderId="0" xfId="0" applyNumberFormat="1" applyFont="1" applyAlignment="1" applyProtection="1">
      <alignment vertical="center"/>
    </xf>
    <xf numFmtId="164" fontId="7" fillId="0" borderId="0" xfId="0" applyNumberFormat="1" applyFont="1" applyAlignment="1" applyProtection="1">
      <alignment vertical="center"/>
    </xf>
    <xf numFmtId="0" fontId="15" fillId="2" borderId="0" xfId="0" applyFont="1" applyFill="1" applyBorder="1" applyAlignment="1" applyProtection="1">
      <alignment horizontal="center" vertical="center" wrapText="1"/>
    </xf>
    <xf numFmtId="0" fontId="8" fillId="2" borderId="16" xfId="0" applyFont="1" applyFill="1" applyBorder="1" applyAlignment="1" applyProtection="1">
      <alignment horizontal="left" vertical="center"/>
    </xf>
    <xf numFmtId="0" fontId="8" fillId="2" borderId="4" xfId="0" applyFont="1" applyFill="1" applyBorder="1" applyAlignment="1" applyProtection="1">
      <alignment vertical="center"/>
    </xf>
    <xf numFmtId="164" fontId="2" fillId="2" borderId="4" xfId="0" applyNumberFormat="1" applyFont="1" applyFill="1" applyBorder="1" applyAlignment="1" applyProtection="1">
      <alignment vertical="center"/>
    </xf>
    <xf numFmtId="0" fontId="15" fillId="2" borderId="1" xfId="0" applyFont="1" applyFill="1" applyBorder="1" applyAlignment="1" applyProtection="1">
      <alignment vertical="center"/>
    </xf>
    <xf numFmtId="165" fontId="8" fillId="5" borderId="17" xfId="0" applyNumberFormat="1" applyFont="1" applyFill="1" applyBorder="1" applyAlignment="1" applyProtection="1">
      <alignment horizontal="center" vertical="center"/>
    </xf>
    <xf numFmtId="165" fontId="8" fillId="5" borderId="18" xfId="0" applyNumberFormat="1" applyFont="1" applyFill="1" applyBorder="1" applyAlignment="1" applyProtection="1">
      <alignment horizontal="center" vertical="center"/>
    </xf>
    <xf numFmtId="165" fontId="8" fillId="5" borderId="4" xfId="0" applyNumberFormat="1" applyFont="1" applyFill="1" applyBorder="1" applyAlignment="1" applyProtection="1">
      <alignment horizontal="center" vertical="center" wrapText="1"/>
    </xf>
    <xf numFmtId="9" fontId="8" fillId="5" borderId="4" xfId="2" applyFont="1" applyFill="1" applyBorder="1" applyAlignment="1" applyProtection="1">
      <alignment horizontal="center" vertical="center" wrapText="1"/>
    </xf>
    <xf numFmtId="2" fontId="2" fillId="2" borderId="0" xfId="0" applyNumberFormat="1" applyFont="1" applyFill="1" applyBorder="1" applyAlignment="1" applyProtection="1">
      <alignment vertical="center"/>
    </xf>
    <xf numFmtId="2" fontId="2" fillId="2" borderId="10" xfId="0" applyNumberFormat="1" applyFont="1" applyFill="1" applyBorder="1" applyAlignment="1" applyProtection="1">
      <alignment horizontal="center" vertical="center"/>
    </xf>
    <xf numFmtId="2" fontId="2" fillId="5" borderId="4" xfId="0" applyNumberFormat="1" applyFont="1" applyFill="1" applyBorder="1" applyAlignment="1" applyProtection="1">
      <alignment horizontal="center" vertical="center" wrapText="1"/>
    </xf>
    <xf numFmtId="9" fontId="2" fillId="5" borderId="4" xfId="2" applyNumberFormat="1" applyFont="1" applyFill="1" applyBorder="1" applyAlignment="1" applyProtection="1">
      <alignment horizontal="center" vertical="center" wrapText="1"/>
    </xf>
    <xf numFmtId="165" fontId="2" fillId="5" borderId="4" xfId="0" applyNumberFormat="1" applyFont="1" applyFill="1" applyBorder="1" applyAlignment="1" applyProtection="1">
      <alignment horizontal="center" vertical="center" wrapText="1"/>
    </xf>
    <xf numFmtId="4" fontId="2" fillId="5" borderId="4" xfId="0" applyNumberFormat="1" applyFont="1" applyFill="1" applyBorder="1" applyAlignment="1" applyProtection="1">
      <alignment horizontal="center" vertical="center" wrapText="1"/>
    </xf>
    <xf numFmtId="165" fontId="2" fillId="5" borderId="19" xfId="0" applyNumberFormat="1" applyFont="1" applyFill="1" applyBorder="1" applyAlignment="1" applyProtection="1">
      <alignment horizontal="center" vertical="center"/>
    </xf>
    <xf numFmtId="1" fontId="13" fillId="5" borderId="4" xfId="2" applyNumberFormat="1" applyFont="1" applyFill="1" applyBorder="1" applyAlignment="1" applyProtection="1">
      <alignment horizontal="center" vertical="center"/>
    </xf>
    <xf numFmtId="9" fontId="13" fillId="5" borderId="4" xfId="2" applyFont="1" applyFill="1" applyBorder="1" applyAlignment="1" applyProtection="1">
      <alignment horizontal="center" vertical="center"/>
    </xf>
    <xf numFmtId="0" fontId="0" fillId="2" borderId="4" xfId="0" applyFill="1" applyBorder="1" applyAlignment="1" applyProtection="1">
      <alignment horizontal="center" vertical="center"/>
    </xf>
    <xf numFmtId="165" fontId="2" fillId="5" borderId="20" xfId="0" applyNumberFormat="1" applyFont="1" applyFill="1" applyBorder="1" applyAlignment="1" applyProtection="1">
      <alignment horizontal="center" vertical="center"/>
    </xf>
    <xf numFmtId="0" fontId="2" fillId="2" borderId="21" xfId="0" applyFont="1" applyFill="1" applyBorder="1" applyAlignment="1" applyProtection="1">
      <alignment horizontal="center" vertical="center" wrapText="1"/>
    </xf>
    <xf numFmtId="44" fontId="13" fillId="2" borderId="5" xfId="0" applyNumberFormat="1" applyFont="1" applyFill="1" applyBorder="1" applyAlignment="1" applyProtection="1">
      <alignment horizontal="left" vertical="center"/>
    </xf>
    <xf numFmtId="0" fontId="9" fillId="4" borderId="4" xfId="0" applyFont="1" applyFill="1" applyBorder="1" applyAlignment="1" applyProtection="1">
      <alignment horizontal="left" vertical="center"/>
      <protection locked="0"/>
    </xf>
    <xf numFmtId="166" fontId="9" fillId="4" borderId="4" xfId="0" applyNumberFormat="1" applyFont="1" applyFill="1" applyBorder="1" applyAlignment="1" applyProtection="1">
      <alignment horizontal="center" vertical="center"/>
      <protection locked="0"/>
    </xf>
    <xf numFmtId="0" fontId="9" fillId="4" borderId="4" xfId="0" applyNumberFormat="1" applyFont="1" applyFill="1" applyBorder="1" applyAlignment="1" applyProtection="1">
      <alignment horizontal="center" vertical="center"/>
      <protection locked="0"/>
    </xf>
    <xf numFmtId="0" fontId="0" fillId="0" borderId="0" xfId="0" applyProtection="1"/>
    <xf numFmtId="0" fontId="0" fillId="2" borderId="0" xfId="0" applyFill="1" applyProtection="1"/>
    <xf numFmtId="0" fontId="0" fillId="2" borderId="21" xfId="0" applyFill="1" applyBorder="1" applyAlignment="1" applyProtection="1">
      <alignment horizontal="center" vertical="center" wrapText="1"/>
    </xf>
    <xf numFmtId="0" fontId="13" fillId="2" borderId="21" xfId="0" applyFont="1" applyFill="1" applyBorder="1" applyAlignment="1" applyProtection="1">
      <alignment horizontal="center" vertical="center"/>
    </xf>
    <xf numFmtId="0" fontId="13" fillId="5" borderId="4" xfId="0" applyFont="1" applyFill="1" applyBorder="1" applyAlignment="1" applyProtection="1">
      <alignment horizontal="center" vertical="center"/>
    </xf>
    <xf numFmtId="0" fontId="13" fillId="5" borderId="4" xfId="0" applyNumberFormat="1" applyFont="1" applyFill="1" applyBorder="1" applyAlignment="1" applyProtection="1">
      <alignment horizontal="center" vertical="center"/>
    </xf>
    <xf numFmtId="2" fontId="13" fillId="5" borderId="4" xfId="0" applyNumberFormat="1" applyFont="1" applyFill="1" applyBorder="1" applyAlignment="1" applyProtection="1">
      <alignment horizontal="center" vertical="center"/>
    </xf>
    <xf numFmtId="165" fontId="13" fillId="5" borderId="4" xfId="0" applyNumberFormat="1" applyFont="1" applyFill="1" applyBorder="1" applyAlignment="1" applyProtection="1">
      <alignment horizontal="center" vertical="center"/>
    </xf>
    <xf numFmtId="165" fontId="13" fillId="5" borderId="22" xfId="0" applyNumberFormat="1" applyFont="1" applyFill="1" applyBorder="1" applyAlignment="1" applyProtection="1">
      <alignment horizontal="center"/>
    </xf>
    <xf numFmtId="2" fontId="0" fillId="0" borderId="0" xfId="0" applyNumberFormat="1" applyProtection="1"/>
    <xf numFmtId="14" fontId="17" fillId="2" borderId="0" xfId="0" applyNumberFormat="1" applyFont="1" applyFill="1" applyProtection="1"/>
    <xf numFmtId="0" fontId="0" fillId="2" borderId="0" xfId="0" applyFill="1" applyBorder="1" applyProtection="1"/>
    <xf numFmtId="2" fontId="0" fillId="2" borderId="0" xfId="0" applyNumberFormat="1" applyFill="1" applyProtection="1"/>
    <xf numFmtId="0" fontId="0" fillId="2" borderId="2" xfId="0" applyFill="1" applyBorder="1" applyProtection="1"/>
    <xf numFmtId="0" fontId="5" fillId="2" borderId="0" xfId="1" applyFill="1" applyBorder="1" applyAlignment="1" applyProtection="1">
      <alignment horizontal="center" vertical="center"/>
    </xf>
    <xf numFmtId="0" fontId="5" fillId="2" borderId="2" xfId="1" applyFill="1" applyBorder="1" applyAlignment="1" applyProtection="1">
      <alignment horizontal="center" vertical="center"/>
    </xf>
    <xf numFmtId="0" fontId="0" fillId="0" borderId="0" xfId="0" applyAlignment="1" applyProtection="1"/>
    <xf numFmtId="2" fontId="0" fillId="2" borderId="6" xfId="0" applyNumberFormat="1" applyFill="1" applyBorder="1" applyAlignment="1" applyProtection="1"/>
    <xf numFmtId="0" fontId="0" fillId="2" borderId="6" xfId="0" applyFill="1" applyBorder="1" applyAlignment="1" applyProtection="1"/>
    <xf numFmtId="2" fontId="0" fillId="0" borderId="0" xfId="0" applyNumberFormat="1" applyAlignment="1" applyProtection="1"/>
    <xf numFmtId="2" fontId="0" fillId="2" borderId="0" xfId="0" applyNumberFormat="1" applyFill="1" applyAlignment="1" applyProtection="1"/>
    <xf numFmtId="0" fontId="13" fillId="5" borderId="4" xfId="0" applyFont="1" applyFill="1" applyBorder="1" applyAlignment="1" applyProtection="1">
      <alignment horizontal="left" vertical="center"/>
    </xf>
    <xf numFmtId="0" fontId="7" fillId="6" borderId="4" xfId="0" applyFont="1" applyFill="1" applyBorder="1" applyAlignment="1" applyProtection="1">
      <alignment horizontal="center" vertical="center"/>
    </xf>
    <xf numFmtId="0" fontId="2" fillId="6" borderId="1" xfId="0" applyFont="1" applyFill="1" applyBorder="1" applyAlignment="1" applyProtection="1">
      <alignment horizontal="center" vertical="center"/>
    </xf>
    <xf numFmtId="0" fontId="2" fillId="6" borderId="9" xfId="0" applyFont="1" applyFill="1" applyBorder="1" applyAlignment="1" applyProtection="1">
      <alignment horizontal="center" vertical="center"/>
    </xf>
    <xf numFmtId="0" fontId="7" fillId="0" borderId="0" xfId="0" applyFont="1" applyAlignment="1" applyProtection="1">
      <alignment horizontal="center" vertical="center"/>
    </xf>
    <xf numFmtId="49" fontId="11" fillId="0" borderId="0" xfId="0" applyNumberFormat="1" applyFont="1" applyAlignment="1" applyProtection="1">
      <alignment vertical="center"/>
    </xf>
    <xf numFmtId="0" fontId="7" fillId="4" borderId="1" xfId="0" applyFont="1" applyFill="1" applyBorder="1" applyAlignment="1" applyProtection="1">
      <alignment vertical="center"/>
    </xf>
    <xf numFmtId="0" fontId="7" fillId="4" borderId="0" xfId="0" applyFont="1" applyFill="1" applyBorder="1" applyAlignment="1" applyProtection="1">
      <alignment vertical="center"/>
    </xf>
    <xf numFmtId="0" fontId="7" fillId="4" borderId="2"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10" fillId="0" borderId="0" xfId="1" applyFont="1" applyFill="1" applyBorder="1" applyAlignment="1" applyProtection="1">
      <alignment vertical="center"/>
    </xf>
    <xf numFmtId="0" fontId="4" fillId="0" borderId="0" xfId="0" applyFont="1" applyFill="1" applyBorder="1" applyAlignment="1" applyProtection="1">
      <alignment vertical="center"/>
    </xf>
    <xf numFmtId="0" fontId="10" fillId="3" borderId="7" xfId="1" applyFont="1" applyFill="1" applyBorder="1" applyAlignment="1" applyProtection="1"/>
    <xf numFmtId="0" fontId="7" fillId="4" borderId="5" xfId="0" applyFont="1" applyFill="1" applyBorder="1" applyAlignment="1" applyProtection="1">
      <alignment vertical="center"/>
    </xf>
    <xf numFmtId="0" fontId="7" fillId="4" borderId="6" xfId="0" applyFont="1" applyFill="1" applyBorder="1" applyAlignment="1" applyProtection="1">
      <alignment vertical="center"/>
    </xf>
    <xf numFmtId="0" fontId="7" fillId="4" borderId="23" xfId="0" applyFont="1" applyFill="1" applyBorder="1" applyAlignment="1" applyProtection="1">
      <alignment vertical="center"/>
    </xf>
    <xf numFmtId="0" fontId="4" fillId="0" borderId="0" xfId="0" applyFont="1" applyAlignment="1" applyProtection="1">
      <alignment vertical="center"/>
    </xf>
    <xf numFmtId="0" fontId="4" fillId="0" borderId="0" xfId="0" applyFont="1" applyAlignment="1" applyProtection="1">
      <alignment horizontal="center" vertical="center"/>
    </xf>
    <xf numFmtId="0" fontId="8" fillId="0" borderId="0" xfId="0" applyFont="1" applyAlignment="1" applyProtection="1">
      <alignment vertical="center"/>
    </xf>
    <xf numFmtId="0" fontId="7" fillId="2" borderId="24" xfId="0" applyFont="1" applyFill="1" applyBorder="1" applyAlignment="1" applyProtection="1">
      <alignment vertical="center"/>
    </xf>
    <xf numFmtId="0" fontId="4" fillId="2" borderId="25" xfId="0" applyFont="1" applyFill="1" applyBorder="1" applyAlignment="1" applyProtection="1">
      <alignment vertical="center"/>
    </xf>
    <xf numFmtId="0" fontId="7" fillId="2" borderId="1" xfId="0" applyFont="1" applyFill="1" applyBorder="1" applyAlignment="1" applyProtection="1">
      <alignment vertical="center"/>
    </xf>
    <xf numFmtId="0" fontId="4" fillId="2" borderId="2" xfId="0" applyFont="1" applyFill="1" applyBorder="1" applyAlignment="1" applyProtection="1">
      <alignment vertical="center"/>
    </xf>
    <xf numFmtId="0" fontId="7" fillId="2" borderId="5" xfId="0" applyFont="1" applyFill="1" applyBorder="1" applyAlignment="1" applyProtection="1">
      <alignment vertical="center"/>
    </xf>
    <xf numFmtId="0" fontId="4" fillId="2" borderId="23" xfId="0" applyFont="1" applyFill="1" applyBorder="1" applyAlignment="1" applyProtection="1">
      <alignment vertical="center"/>
    </xf>
    <xf numFmtId="0" fontId="14" fillId="0" borderId="0" xfId="0" applyFont="1" applyProtection="1"/>
    <xf numFmtId="0" fontId="7" fillId="0" borderId="0" xfId="0" applyFont="1" applyProtection="1"/>
    <xf numFmtId="0" fontId="7" fillId="4" borderId="4" xfId="0" applyFont="1" applyFill="1" applyBorder="1" applyAlignment="1" applyProtection="1">
      <alignment horizontal="center" vertical="center"/>
      <protection locked="0"/>
    </xf>
    <xf numFmtId="0" fontId="15" fillId="2" borderId="0" xfId="0" applyFont="1" applyFill="1" applyBorder="1" applyAlignment="1" applyProtection="1">
      <alignment vertical="center"/>
    </xf>
    <xf numFmtId="0" fontId="13" fillId="4" borderId="4"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wrapText="1"/>
    </xf>
    <xf numFmtId="0" fontId="2" fillId="0" borderId="0" xfId="0" applyFont="1" applyProtection="1"/>
    <xf numFmtId="0" fontId="2" fillId="2" borderId="0" xfId="0" applyFont="1" applyFill="1" applyProtection="1"/>
    <xf numFmtId="49" fontId="0" fillId="0" borderId="0" xfId="0" applyNumberFormat="1"/>
    <xf numFmtId="2" fontId="0" fillId="2" borderId="23" xfId="0" applyNumberFormat="1" applyFill="1" applyBorder="1" applyAlignment="1" applyProtection="1">
      <alignment horizontal="right"/>
    </xf>
    <xf numFmtId="0" fontId="0" fillId="7" borderId="0" xfId="0" applyFill="1" applyBorder="1"/>
    <xf numFmtId="0" fontId="13" fillId="7" borderId="0" xfId="0" applyFont="1" applyFill="1" applyBorder="1"/>
    <xf numFmtId="0" fontId="2" fillId="7" borderId="0" xfId="0" applyFont="1" applyFill="1" applyBorder="1"/>
    <xf numFmtId="0" fontId="0" fillId="0" borderId="0" xfId="0" applyFill="1"/>
    <xf numFmtId="0" fontId="0" fillId="0" borderId="0" xfId="0" applyFill="1" applyBorder="1"/>
    <xf numFmtId="49" fontId="2" fillId="7" borderId="15" xfId="0" applyNumberFormat="1" applyFont="1" applyFill="1" applyBorder="1"/>
    <xf numFmtId="0" fontId="0" fillId="7" borderId="26" xfId="0" applyFill="1" applyBorder="1"/>
    <xf numFmtId="0" fontId="0" fillId="7" borderId="27" xfId="0" applyFill="1" applyBorder="1"/>
    <xf numFmtId="49" fontId="2" fillId="7" borderId="10" xfId="0" applyNumberFormat="1" applyFont="1" applyFill="1" applyBorder="1" applyAlignment="1">
      <alignment horizontal="right"/>
    </xf>
    <xf numFmtId="0" fontId="0" fillId="7" borderId="28" xfId="0" applyFill="1" applyBorder="1"/>
    <xf numFmtId="49" fontId="2" fillId="7" borderId="10" xfId="0" applyNumberFormat="1" applyFont="1" applyFill="1" applyBorder="1"/>
    <xf numFmtId="49" fontId="2" fillId="7" borderId="14" xfId="0" applyNumberFormat="1" applyFont="1" applyFill="1" applyBorder="1" applyAlignment="1">
      <alignment horizontal="right"/>
    </xf>
    <xf numFmtId="0" fontId="0" fillId="7" borderId="29" xfId="0" applyFill="1" applyBorder="1"/>
    <xf numFmtId="0" fontId="0" fillId="7" borderId="30" xfId="0" applyFill="1" applyBorder="1"/>
    <xf numFmtId="2" fontId="11" fillId="2" borderId="6" xfId="0" applyNumberFormat="1" applyFont="1" applyFill="1" applyBorder="1" applyAlignment="1" applyProtection="1"/>
    <xf numFmtId="0" fontId="2" fillId="2" borderId="22" xfId="0" applyFont="1" applyFill="1" applyBorder="1" applyAlignment="1" applyProtection="1">
      <alignment horizontal="center" vertical="center" wrapText="1"/>
    </xf>
    <xf numFmtId="0" fontId="7" fillId="0" borderId="0" xfId="0" applyFont="1" applyBorder="1" applyAlignment="1" applyProtection="1">
      <alignment vertical="center"/>
    </xf>
    <xf numFmtId="2" fontId="0" fillId="0" borderId="0" xfId="0" applyNumberFormat="1" applyFill="1" applyBorder="1" applyAlignment="1" applyProtection="1">
      <alignment horizontal="right"/>
    </xf>
    <xf numFmtId="2" fontId="0" fillId="0" borderId="0" xfId="0" applyNumberFormat="1" applyFill="1" applyBorder="1" applyAlignment="1" applyProtection="1">
      <alignment horizontal="left"/>
    </xf>
    <xf numFmtId="0" fontId="1" fillId="0" borderId="0" xfId="0" applyFont="1" applyAlignment="1" applyProtection="1">
      <alignment vertical="center"/>
    </xf>
    <xf numFmtId="0" fontId="7" fillId="4" borderId="4" xfId="0" applyFont="1" applyFill="1" applyBorder="1" applyAlignment="1" applyProtection="1">
      <alignment horizontal="left" vertical="center"/>
      <protection locked="0"/>
    </xf>
    <xf numFmtId="0" fontId="1" fillId="4" borderId="4" xfId="0" applyFont="1" applyFill="1" applyBorder="1" applyAlignment="1" applyProtection="1">
      <alignment horizontal="center" vertical="center"/>
      <protection locked="0"/>
    </xf>
    <xf numFmtId="166" fontId="7" fillId="4" borderId="4" xfId="0" applyNumberFormat="1"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xf>
    <xf numFmtId="164" fontId="13" fillId="5" borderId="4" xfId="0" applyNumberFormat="1" applyFont="1" applyFill="1" applyBorder="1" applyAlignment="1" applyProtection="1">
      <alignment horizontal="center" vertical="center"/>
    </xf>
    <xf numFmtId="164" fontId="8" fillId="5" borderId="4" xfId="2" applyNumberFormat="1" applyFont="1" applyFill="1" applyBorder="1" applyAlignment="1" applyProtection="1">
      <alignment horizontal="center" vertical="center" wrapText="1"/>
    </xf>
    <xf numFmtId="0" fontId="9" fillId="4" borderId="4" xfId="0" applyFont="1" applyFill="1" applyBorder="1" applyAlignment="1" applyProtection="1">
      <alignment horizontal="left" vertical="center"/>
      <protection locked="0"/>
    </xf>
    <xf numFmtId="0" fontId="7" fillId="4" borderId="4" xfId="0" applyFont="1" applyFill="1" applyBorder="1" applyAlignment="1" applyProtection="1">
      <alignment horizontal="left" vertical="center"/>
      <protection locked="0"/>
    </xf>
    <xf numFmtId="0" fontId="7" fillId="4" borderId="4"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xf>
    <xf numFmtId="0" fontId="7" fillId="4" borderId="4" xfId="0" applyFont="1" applyFill="1" applyBorder="1" applyAlignment="1" applyProtection="1">
      <alignment horizontal="left" vertical="center"/>
      <protection locked="0"/>
    </xf>
    <xf numFmtId="164" fontId="7" fillId="4" borderId="19" xfId="0" applyNumberFormat="1" applyFont="1" applyFill="1" applyBorder="1" applyAlignment="1" applyProtection="1">
      <alignment horizontal="center" vertical="center"/>
      <protection locked="0"/>
    </xf>
    <xf numFmtId="0" fontId="18" fillId="4" borderId="15" xfId="0" applyFont="1" applyFill="1" applyBorder="1" applyAlignment="1" applyProtection="1">
      <alignment horizontal="center" vertical="center" wrapText="1"/>
    </xf>
    <xf numFmtId="0" fontId="13" fillId="4" borderId="27" xfId="0" applyFont="1" applyFill="1" applyBorder="1" applyAlignment="1" applyProtection="1">
      <alignment horizontal="center" vertical="center" wrapText="1"/>
    </xf>
    <xf numFmtId="0" fontId="13" fillId="4" borderId="10" xfId="0" applyFont="1" applyFill="1" applyBorder="1" applyAlignment="1" applyProtection="1">
      <alignment horizontal="center" vertical="center" wrapText="1"/>
    </xf>
    <xf numFmtId="0" fontId="13" fillId="4" borderId="28" xfId="0" applyFont="1" applyFill="1" applyBorder="1" applyAlignment="1" applyProtection="1">
      <alignment horizontal="center" vertical="center" wrapText="1"/>
    </xf>
    <xf numFmtId="0" fontId="13" fillId="4" borderId="14" xfId="0" applyFont="1" applyFill="1" applyBorder="1" applyAlignment="1" applyProtection="1">
      <alignment horizontal="center" vertical="center" wrapText="1"/>
    </xf>
    <xf numFmtId="0" fontId="13" fillId="4" borderId="30" xfId="0" applyFont="1" applyFill="1" applyBorder="1" applyAlignment="1" applyProtection="1">
      <alignment horizontal="center" vertical="center" wrapText="1"/>
    </xf>
    <xf numFmtId="49" fontId="12" fillId="3" borderId="31" xfId="0" applyNumberFormat="1" applyFont="1" applyFill="1" applyBorder="1" applyAlignment="1" applyProtection="1">
      <alignment horizontal="center" vertical="center"/>
    </xf>
    <xf numFmtId="49" fontId="12" fillId="3" borderId="32" xfId="0" applyNumberFormat="1" applyFont="1" applyFill="1" applyBorder="1" applyAlignment="1" applyProtection="1">
      <alignment horizontal="center" vertical="center"/>
    </xf>
    <xf numFmtId="49" fontId="12" fillId="3" borderId="33" xfId="0" applyNumberFormat="1" applyFont="1" applyFill="1" applyBorder="1" applyAlignment="1" applyProtection="1">
      <alignment horizontal="center" vertical="center"/>
    </xf>
    <xf numFmtId="49" fontId="11" fillId="3" borderId="1" xfId="0" applyNumberFormat="1" applyFont="1" applyFill="1" applyBorder="1" applyAlignment="1" applyProtection="1">
      <alignment horizontal="left" vertical="center"/>
    </xf>
    <xf numFmtId="49" fontId="11" fillId="3" borderId="0" xfId="0" applyNumberFormat="1" applyFont="1" applyFill="1" applyBorder="1" applyAlignment="1" applyProtection="1">
      <alignment horizontal="left" vertical="center"/>
    </xf>
    <xf numFmtId="0" fontId="7" fillId="3" borderId="1" xfId="0" applyFont="1" applyFill="1" applyBorder="1" applyAlignment="1" applyProtection="1">
      <alignment horizontal="left" vertical="center"/>
    </xf>
    <xf numFmtId="0" fontId="7" fillId="3" borderId="0" xfId="0" applyFont="1" applyFill="1" applyBorder="1" applyAlignment="1" applyProtection="1">
      <alignment horizontal="left" vertical="center"/>
    </xf>
    <xf numFmtId="0" fontId="8" fillId="4" borderId="31" xfId="0" applyFont="1" applyFill="1" applyBorder="1" applyAlignment="1" applyProtection="1">
      <alignment horizontal="center" vertical="center"/>
    </xf>
    <xf numFmtId="0" fontId="8" fillId="4" borderId="32" xfId="0" applyFont="1" applyFill="1" applyBorder="1" applyAlignment="1" applyProtection="1">
      <alignment horizontal="center" vertical="center"/>
    </xf>
    <xf numFmtId="0" fontId="8" fillId="4" borderId="33" xfId="0" applyFont="1" applyFill="1" applyBorder="1" applyAlignment="1" applyProtection="1">
      <alignment horizontal="center" vertical="center"/>
    </xf>
    <xf numFmtId="0" fontId="8" fillId="6" borderId="31" xfId="0" applyFont="1" applyFill="1" applyBorder="1" applyAlignment="1" applyProtection="1">
      <alignment horizontal="center" vertical="center"/>
    </xf>
    <xf numFmtId="0" fontId="8" fillId="6" borderId="33" xfId="0" applyFont="1" applyFill="1" applyBorder="1" applyAlignment="1" applyProtection="1">
      <alignment horizontal="center" vertical="center"/>
    </xf>
    <xf numFmtId="0" fontId="9" fillId="3" borderId="1" xfId="0" applyFont="1" applyFill="1" applyBorder="1" applyAlignment="1" applyProtection="1">
      <alignment horizontal="left" vertical="center"/>
    </xf>
    <xf numFmtId="0" fontId="9" fillId="3" borderId="0" xfId="0" applyFont="1" applyFill="1" applyBorder="1" applyAlignment="1" applyProtection="1">
      <alignment horizontal="left" vertical="center"/>
    </xf>
    <xf numFmtId="0" fontId="19" fillId="8" borderId="24" xfId="0" applyFont="1" applyFill="1" applyBorder="1" applyAlignment="1">
      <alignment horizontal="left" vertical="top" wrapText="1"/>
    </xf>
    <xf numFmtId="0" fontId="19" fillId="8" borderId="34" xfId="0" applyFont="1" applyFill="1" applyBorder="1" applyAlignment="1">
      <alignment horizontal="left" vertical="top" wrapText="1"/>
    </xf>
    <xf numFmtId="0" fontId="19" fillId="8" borderId="25" xfId="0" applyFont="1" applyFill="1" applyBorder="1" applyAlignment="1">
      <alignment horizontal="left" vertical="top" wrapText="1"/>
    </xf>
    <xf numFmtId="0" fontId="19" fillId="8" borderId="1" xfId="0" applyFont="1" applyFill="1" applyBorder="1" applyAlignment="1">
      <alignment horizontal="left" vertical="top" wrapText="1"/>
    </xf>
    <xf numFmtId="0" fontId="19" fillId="8" borderId="0" xfId="0" applyFont="1" applyFill="1" applyBorder="1" applyAlignment="1">
      <alignment horizontal="left" vertical="top" wrapText="1"/>
    </xf>
    <xf numFmtId="0" fontId="19" fillId="8" borderId="2" xfId="0" applyFont="1" applyFill="1" applyBorder="1" applyAlignment="1">
      <alignment horizontal="left" vertical="top" wrapText="1"/>
    </xf>
    <xf numFmtId="0" fontId="19" fillId="8" borderId="5" xfId="0" applyFont="1" applyFill="1" applyBorder="1" applyAlignment="1">
      <alignment horizontal="left" vertical="top" wrapText="1"/>
    </xf>
    <xf numFmtId="0" fontId="19" fillId="8" borderId="6" xfId="0" applyFont="1" applyFill="1" applyBorder="1" applyAlignment="1">
      <alignment horizontal="left" vertical="top" wrapText="1"/>
    </xf>
    <xf numFmtId="0" fontId="19" fillId="8" borderId="23" xfId="0" applyFont="1" applyFill="1" applyBorder="1" applyAlignment="1">
      <alignment horizontal="left" vertical="top" wrapText="1"/>
    </xf>
    <xf numFmtId="0" fontId="2" fillId="2" borderId="21" xfId="0" applyFont="1" applyFill="1" applyBorder="1" applyAlignment="1" applyProtection="1">
      <alignment horizontal="center" vertical="center" wrapText="1"/>
    </xf>
    <xf numFmtId="0" fontId="0" fillId="2" borderId="4" xfId="0" applyFill="1" applyBorder="1" applyAlignment="1" applyProtection="1">
      <alignment wrapText="1"/>
    </xf>
    <xf numFmtId="0" fontId="2" fillId="4" borderId="4" xfId="0" applyFont="1" applyFill="1" applyBorder="1" applyAlignment="1" applyProtection="1">
      <alignment vertical="center"/>
      <protection locked="0"/>
    </xf>
    <xf numFmtId="0" fontId="0" fillId="0" borderId="4" xfId="0" applyBorder="1" applyAlignment="1" applyProtection="1">
      <alignment wrapText="1"/>
    </xf>
    <xf numFmtId="0" fontId="2" fillId="2" borderId="21" xfId="0" applyFont="1" applyFill="1" applyBorder="1" applyAlignment="1" applyProtection="1">
      <alignment vertical="center"/>
    </xf>
    <xf numFmtId="0" fontId="0" fillId="0" borderId="4" xfId="0" applyBorder="1" applyAlignment="1" applyProtection="1"/>
    <xf numFmtId="0" fontId="2" fillId="2" borderId="19" xfId="0" applyFont="1" applyFill="1" applyBorder="1" applyAlignment="1" applyProtection="1">
      <alignment horizontal="left"/>
    </xf>
    <xf numFmtId="0" fontId="0" fillId="0" borderId="19" xfId="0" applyBorder="1" applyAlignment="1" applyProtection="1"/>
    <xf numFmtId="0" fontId="0" fillId="0" borderId="4" xfId="0" applyBorder="1" applyAlignment="1" applyProtection="1">
      <alignment vertical="center"/>
    </xf>
    <xf numFmtId="44" fontId="2" fillId="2" borderId="4" xfId="0" applyNumberFormat="1"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164" fontId="0" fillId="5" borderId="4" xfId="0" applyNumberFormat="1" applyFill="1" applyBorder="1" applyAlignment="1" applyProtection="1">
      <alignment horizontal="center" vertical="center"/>
    </xf>
    <xf numFmtId="0" fontId="0" fillId="5" borderId="4" xfId="0" applyFill="1" applyBorder="1" applyAlignment="1" applyProtection="1"/>
    <xf numFmtId="0" fontId="2" fillId="4" borderId="3" xfId="0" applyFont="1" applyFill="1" applyBorder="1" applyAlignment="1" applyProtection="1">
      <alignment horizontal="center" vertical="center"/>
      <protection locked="0"/>
    </xf>
    <xf numFmtId="0" fontId="2" fillId="4" borderId="40" xfId="0" applyFont="1" applyFill="1" applyBorder="1" applyAlignment="1" applyProtection="1">
      <alignment horizontal="center" vertical="center"/>
      <protection locked="0"/>
    </xf>
    <xf numFmtId="0" fontId="2" fillId="4" borderId="37" xfId="0" applyFont="1" applyFill="1" applyBorder="1" applyAlignment="1" applyProtection="1">
      <alignment horizontal="center" vertical="center"/>
      <protection locked="0"/>
    </xf>
    <xf numFmtId="0" fontId="0" fillId="2" borderId="4" xfId="0" applyFill="1" applyBorder="1" applyAlignment="1" applyProtection="1"/>
    <xf numFmtId="0" fontId="0" fillId="2" borderId="22" xfId="0" applyFill="1" applyBorder="1" applyAlignment="1" applyProtection="1"/>
    <xf numFmtId="0" fontId="2" fillId="2" borderId="22" xfId="0" applyFont="1" applyFill="1" applyBorder="1" applyAlignment="1" applyProtection="1">
      <alignment horizontal="center" vertical="center"/>
    </xf>
    <xf numFmtId="0" fontId="2" fillId="2" borderId="4" xfId="0" applyFont="1" applyFill="1" applyBorder="1" applyAlignment="1" applyProtection="1">
      <alignment horizontal="left" vertical="center"/>
    </xf>
    <xf numFmtId="0" fontId="2" fillId="2" borderId="4" xfId="0" applyFont="1" applyFill="1" applyBorder="1" applyAlignment="1" applyProtection="1">
      <alignment vertical="center"/>
    </xf>
    <xf numFmtId="0" fontId="0" fillId="2" borderId="3" xfId="0" applyFill="1" applyBorder="1" applyAlignment="1" applyProtection="1">
      <alignment horizontal="center" vertical="center"/>
    </xf>
    <xf numFmtId="0" fontId="0" fillId="2" borderId="40" xfId="0" applyFill="1" applyBorder="1" applyAlignment="1" applyProtection="1">
      <alignment horizontal="center" vertical="center"/>
    </xf>
    <xf numFmtId="0" fontId="0" fillId="2" borderId="43" xfId="0" applyFill="1" applyBorder="1" applyAlignment="1" applyProtection="1">
      <alignment horizontal="center" vertical="center"/>
    </xf>
    <xf numFmtId="0" fontId="12" fillId="2" borderId="24" xfId="0" applyFont="1" applyFill="1" applyBorder="1" applyAlignment="1" applyProtection="1">
      <alignment horizontal="center" vertical="center"/>
    </xf>
    <xf numFmtId="0" fontId="12" fillId="0" borderId="34" xfId="0" applyFont="1" applyBorder="1" applyAlignment="1" applyProtection="1">
      <alignment horizontal="center" vertical="center"/>
    </xf>
    <xf numFmtId="0" fontId="12" fillId="0" borderId="25" xfId="0" applyFont="1" applyBorder="1" applyAlignment="1" applyProtection="1">
      <alignment horizontal="center" vertical="center"/>
    </xf>
    <xf numFmtId="0" fontId="12" fillId="2" borderId="35" xfId="0" applyFont="1" applyFill="1" applyBorder="1" applyAlignment="1" applyProtection="1">
      <alignment horizontal="center" vertical="center"/>
    </xf>
    <xf numFmtId="0" fontId="12" fillId="0" borderId="29" xfId="0" applyFont="1" applyBorder="1" applyAlignment="1" applyProtection="1">
      <alignment horizontal="center" vertical="center"/>
    </xf>
    <xf numFmtId="0" fontId="12" fillId="0" borderId="36" xfId="0" applyFont="1" applyBorder="1" applyAlignment="1" applyProtection="1">
      <alignment horizontal="center" vertical="center"/>
    </xf>
    <xf numFmtId="0" fontId="2" fillId="4" borderId="4" xfId="0" applyFont="1" applyFill="1" applyBorder="1" applyAlignment="1" applyProtection="1">
      <alignment horizontal="left" vertical="center"/>
      <protection locked="0"/>
    </xf>
    <xf numFmtId="0" fontId="2" fillId="0" borderId="4"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2" fillId="0" borderId="4" xfId="0" applyFont="1" applyBorder="1" applyAlignment="1" applyProtection="1">
      <protection locked="0"/>
    </xf>
    <xf numFmtId="0" fontId="2" fillId="0" borderId="22" xfId="0" applyFont="1" applyBorder="1" applyAlignment="1" applyProtection="1">
      <protection locked="0"/>
    </xf>
    <xf numFmtId="0" fontId="8" fillId="2" borderId="3" xfId="0" applyFont="1" applyFill="1" applyBorder="1" applyAlignment="1" applyProtection="1">
      <alignment horizontal="left" vertical="center"/>
    </xf>
    <xf numFmtId="0" fontId="8" fillId="2" borderId="40" xfId="0" applyFont="1" applyFill="1" applyBorder="1" applyAlignment="1" applyProtection="1">
      <alignment horizontal="left" vertical="center"/>
    </xf>
    <xf numFmtId="0" fontId="8" fillId="2" borderId="37"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3" xfId="0" applyFont="1" applyFill="1" applyBorder="1" applyAlignment="1" applyProtection="1">
      <alignment horizontal="center" vertical="center" wrapText="1"/>
    </xf>
    <xf numFmtId="0" fontId="8" fillId="2" borderId="40" xfId="0"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wrapText="1"/>
    </xf>
    <xf numFmtId="49" fontId="7" fillId="4" borderId="15" xfId="0" applyNumberFormat="1" applyFont="1" applyFill="1" applyBorder="1" applyAlignment="1" applyProtection="1">
      <alignment horizontal="left" vertical="center" wrapText="1"/>
      <protection locked="0"/>
    </xf>
    <xf numFmtId="49" fontId="7" fillId="4" borderId="26" xfId="0" applyNumberFormat="1" applyFont="1" applyFill="1" applyBorder="1" applyAlignment="1" applyProtection="1">
      <alignment horizontal="left" vertical="center" wrapText="1"/>
      <protection locked="0"/>
    </xf>
    <xf numFmtId="49" fontId="7" fillId="4" borderId="27" xfId="0" applyNumberFormat="1" applyFont="1" applyFill="1" applyBorder="1" applyAlignment="1" applyProtection="1">
      <alignment horizontal="left" vertical="center" wrapText="1"/>
      <protection locked="0"/>
    </xf>
    <xf numFmtId="0" fontId="7" fillId="5" borderId="4" xfId="0" applyFont="1" applyFill="1" applyBorder="1" applyAlignment="1" applyProtection="1">
      <alignment vertical="center"/>
    </xf>
    <xf numFmtId="0" fontId="7" fillId="5" borderId="4" xfId="0" applyFont="1" applyFill="1" applyBorder="1" applyAlignment="1" applyProtection="1">
      <alignment horizontal="left" vertical="center"/>
    </xf>
    <xf numFmtId="0" fontId="0" fillId="4" borderId="3" xfId="0" applyFill="1" applyBorder="1" applyAlignment="1" applyProtection="1">
      <alignment horizontal="left" vertical="center"/>
      <protection locked="0"/>
    </xf>
    <xf numFmtId="0" fontId="0" fillId="4" borderId="40" xfId="0" applyFill="1" applyBorder="1" applyAlignment="1" applyProtection="1">
      <alignment horizontal="left" vertical="center"/>
      <protection locked="0"/>
    </xf>
    <xf numFmtId="0" fontId="0" fillId="4" borderId="37" xfId="0" applyFill="1" applyBorder="1" applyAlignment="1" applyProtection="1">
      <alignment horizontal="left" vertical="center"/>
      <protection locked="0"/>
    </xf>
    <xf numFmtId="0" fontId="0" fillId="0" borderId="37" xfId="0" applyBorder="1" applyAlignment="1" applyProtection="1">
      <alignment horizontal="left" vertical="center"/>
    </xf>
    <xf numFmtId="0" fontId="7" fillId="4" borderId="4" xfId="0" applyFont="1" applyFill="1" applyBorder="1" applyAlignment="1" applyProtection="1">
      <alignment horizontal="left" vertical="center"/>
      <protection locked="0"/>
    </xf>
    <xf numFmtId="0" fontId="13" fillId="0" borderId="4" xfId="0" applyFont="1" applyBorder="1" applyAlignment="1" applyProtection="1">
      <alignment vertical="center"/>
      <protection locked="0"/>
    </xf>
    <xf numFmtId="0" fontId="7" fillId="4" borderId="16" xfId="0" applyFont="1" applyFill="1" applyBorder="1" applyAlignment="1" applyProtection="1">
      <alignment horizontal="left" vertical="center"/>
      <protection locked="0"/>
    </xf>
    <xf numFmtId="0" fontId="13" fillId="4" borderId="16" xfId="0" applyFont="1" applyFill="1" applyBorder="1" applyAlignment="1" applyProtection="1">
      <alignment horizontal="left" vertical="center"/>
      <protection locked="0"/>
    </xf>
    <xf numFmtId="0" fontId="0" fillId="0" borderId="4" xfId="0" applyBorder="1" applyAlignment="1" applyProtection="1">
      <alignment horizontal="left" vertical="center"/>
    </xf>
    <xf numFmtId="49" fontId="7" fillId="4" borderId="10" xfId="0" applyNumberFormat="1" applyFont="1" applyFill="1" applyBorder="1" applyAlignment="1" applyProtection="1">
      <alignment horizontal="left" vertical="center" wrapText="1"/>
      <protection locked="0"/>
    </xf>
    <xf numFmtId="49" fontId="7" fillId="4" borderId="0" xfId="0" applyNumberFormat="1" applyFont="1" applyFill="1" applyBorder="1" applyAlignment="1" applyProtection="1">
      <alignment horizontal="left" vertical="center" wrapText="1"/>
      <protection locked="0"/>
    </xf>
    <xf numFmtId="49" fontId="7" fillId="4" borderId="28" xfId="0" applyNumberFormat="1" applyFont="1" applyFill="1" applyBorder="1" applyAlignment="1" applyProtection="1">
      <alignment horizontal="left" vertical="center" wrapText="1"/>
      <protection locked="0"/>
    </xf>
    <xf numFmtId="49" fontId="7" fillId="4" borderId="13" xfId="0" applyNumberFormat="1" applyFont="1" applyFill="1" applyBorder="1" applyAlignment="1" applyProtection="1">
      <alignment horizontal="left" vertical="center" wrapText="1"/>
      <protection locked="0"/>
    </xf>
    <xf numFmtId="49" fontId="7" fillId="4" borderId="41" xfId="0" applyNumberFormat="1" applyFont="1" applyFill="1" applyBorder="1" applyAlignment="1" applyProtection="1">
      <alignment horizontal="left" vertical="center" wrapText="1"/>
      <protection locked="0"/>
    </xf>
    <xf numFmtId="49" fontId="7" fillId="4" borderId="42" xfId="0" applyNumberFormat="1" applyFont="1" applyFill="1" applyBorder="1" applyAlignment="1" applyProtection="1">
      <alignment horizontal="left" vertical="center" wrapText="1"/>
      <protection locked="0"/>
    </xf>
    <xf numFmtId="49" fontId="0" fillId="0" borderId="28" xfId="0" applyNumberFormat="1" applyBorder="1" applyAlignment="1" applyProtection="1">
      <alignment horizontal="left" vertical="center" wrapText="1"/>
      <protection locked="0"/>
    </xf>
    <xf numFmtId="0" fontId="0" fillId="0" borderId="37" xfId="0" applyBorder="1" applyAlignment="1" applyProtection="1">
      <alignment vertical="center"/>
    </xf>
    <xf numFmtId="0" fontId="8" fillId="2" borderId="10" xfId="0" applyFont="1" applyFill="1" applyBorder="1" applyAlignment="1" applyProtection="1">
      <alignment horizontal="left" vertical="center" wrapText="1"/>
    </xf>
    <xf numFmtId="0" fontId="0" fillId="0" borderId="0" xfId="0" applyAlignment="1" applyProtection="1">
      <alignment vertical="center" wrapText="1"/>
    </xf>
    <xf numFmtId="49" fontId="7" fillId="4" borderId="14" xfId="0" applyNumberFormat="1" applyFont="1" applyFill="1" applyBorder="1" applyAlignment="1" applyProtection="1">
      <alignment horizontal="left" vertical="center" wrapText="1"/>
      <protection locked="0"/>
    </xf>
    <xf numFmtId="49" fontId="0" fillId="0" borderId="30" xfId="0" applyNumberFormat="1" applyBorder="1" applyAlignment="1" applyProtection="1">
      <alignment horizontal="left" vertical="center" wrapText="1"/>
      <protection locked="0"/>
    </xf>
    <xf numFmtId="164" fontId="8" fillId="2" borderId="17" xfId="0" applyNumberFormat="1" applyFont="1" applyFill="1" applyBorder="1" applyAlignment="1" applyProtection="1">
      <alignment horizontal="left" vertical="center"/>
    </xf>
    <xf numFmtId="164" fontId="8" fillId="2" borderId="39" xfId="0" applyNumberFormat="1" applyFont="1" applyFill="1" applyBorder="1" applyAlignment="1" applyProtection="1">
      <alignment horizontal="left" vertical="center"/>
    </xf>
    <xf numFmtId="164" fontId="8" fillId="2" borderId="10" xfId="0" applyNumberFormat="1" applyFont="1" applyFill="1" applyBorder="1" applyAlignment="1" applyProtection="1">
      <alignment horizontal="left" vertical="center" wrapText="1"/>
    </xf>
    <xf numFmtId="2" fontId="8" fillId="2" borderId="17" xfId="0" applyNumberFormat="1" applyFont="1" applyFill="1" applyBorder="1" applyAlignment="1" applyProtection="1">
      <alignment horizontal="center" vertical="center"/>
    </xf>
    <xf numFmtId="2" fontId="8" fillId="2" borderId="38" xfId="0" applyNumberFormat="1" applyFont="1" applyFill="1" applyBorder="1" applyAlignment="1" applyProtection="1">
      <alignment horizontal="center" vertical="center"/>
    </xf>
    <xf numFmtId="2" fontId="8" fillId="2" borderId="39" xfId="0" applyNumberFormat="1" applyFont="1" applyFill="1" applyBorder="1" applyAlignment="1" applyProtection="1">
      <alignment horizontal="center" vertical="center"/>
    </xf>
    <xf numFmtId="49" fontId="0" fillId="0" borderId="0" xfId="0" applyNumberFormat="1" applyAlignment="1" applyProtection="1">
      <alignment horizontal="left" vertical="center" wrapText="1"/>
      <protection locked="0"/>
    </xf>
    <xf numFmtId="0" fontId="8" fillId="2" borderId="3" xfId="0" applyFont="1" applyFill="1" applyBorder="1" applyAlignment="1" applyProtection="1">
      <alignment horizontal="center" vertical="center"/>
    </xf>
    <xf numFmtId="49" fontId="7" fillId="4" borderId="30" xfId="0" applyNumberFormat="1" applyFont="1" applyFill="1" applyBorder="1" applyAlignment="1" applyProtection="1">
      <alignment horizontal="left" vertical="center" wrapText="1"/>
      <protection locked="0"/>
    </xf>
    <xf numFmtId="49" fontId="0" fillId="0" borderId="29" xfId="0" applyNumberFormat="1" applyBorder="1" applyAlignment="1" applyProtection="1">
      <alignment horizontal="left" vertical="center" wrapText="1"/>
      <protection locked="0"/>
    </xf>
    <xf numFmtId="49" fontId="7" fillId="4" borderId="29" xfId="0" applyNumberFormat="1" applyFont="1" applyFill="1" applyBorder="1" applyAlignment="1" applyProtection="1">
      <alignment horizontal="left" vertical="center" wrapText="1"/>
      <protection locked="0"/>
    </xf>
    <xf numFmtId="49" fontId="0" fillId="0" borderId="27" xfId="0" applyNumberFormat="1" applyBorder="1" applyAlignment="1" applyProtection="1">
      <alignment horizontal="left" vertical="center" wrapText="1"/>
      <protection locked="0"/>
    </xf>
    <xf numFmtId="49" fontId="0" fillId="0" borderId="26" xfId="0" applyNumberFormat="1" applyBorder="1" applyAlignment="1" applyProtection="1">
      <alignment horizontal="left" vertical="center" wrapText="1"/>
      <protection locked="0"/>
    </xf>
    <xf numFmtId="0" fontId="0" fillId="0" borderId="37" xfId="0" applyBorder="1" applyAlignment="1" applyProtection="1">
      <alignment horizontal="center" vertical="center"/>
    </xf>
    <xf numFmtId="0" fontId="8" fillId="2" borderId="15" xfId="0" applyFont="1" applyFill="1" applyBorder="1" applyAlignment="1" applyProtection="1">
      <alignment horizontal="center" vertical="center" wrapText="1"/>
    </xf>
    <xf numFmtId="0" fontId="8" fillId="2" borderId="26" xfId="0" applyFont="1" applyFill="1" applyBorder="1" applyAlignment="1" applyProtection="1">
      <alignment horizontal="center" vertical="center" wrapText="1"/>
    </xf>
    <xf numFmtId="0" fontId="8" fillId="2" borderId="4" xfId="0" applyFont="1" applyFill="1" applyBorder="1" applyAlignment="1" applyProtection="1">
      <alignment horizontal="left" vertical="center" wrapText="1"/>
    </xf>
    <xf numFmtId="0" fontId="7" fillId="4" borderId="4" xfId="0" applyFont="1" applyFill="1" applyBorder="1" applyAlignment="1" applyProtection="1">
      <alignment vertical="center"/>
      <protection locked="0"/>
    </xf>
    <xf numFmtId="0" fontId="9" fillId="4" borderId="16"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1" fillId="0" borderId="4" xfId="0" applyFont="1" applyBorder="1" applyAlignment="1" applyProtection="1">
      <alignment vertical="center"/>
      <protection locked="0"/>
    </xf>
    <xf numFmtId="0" fontId="8" fillId="2" borderId="3" xfId="0" applyFont="1" applyFill="1" applyBorder="1" applyAlignment="1" applyProtection="1">
      <alignment horizontal="left" vertical="center" wrapText="1"/>
    </xf>
    <xf numFmtId="0" fontId="8" fillId="2" borderId="40" xfId="0" applyFont="1" applyFill="1" applyBorder="1" applyAlignment="1" applyProtection="1">
      <alignment horizontal="left" vertical="center" wrapText="1"/>
    </xf>
    <xf numFmtId="0" fontId="8" fillId="2" borderId="37" xfId="0" applyFont="1" applyFill="1" applyBorder="1" applyAlignment="1" applyProtection="1">
      <alignment horizontal="left" vertical="center" wrapText="1"/>
    </xf>
    <xf numFmtId="0" fontId="1" fillId="4" borderId="16" xfId="0" applyFont="1" applyFill="1" applyBorder="1" applyAlignment="1" applyProtection="1">
      <alignment horizontal="left" vertical="center"/>
      <protection locked="0"/>
    </xf>
  </cellXfs>
  <cellStyles count="3">
    <cellStyle name="Hyperlink" xfId="1" builtinId="8"/>
    <cellStyle name="Normal" xfId="0" builtinId="0"/>
    <cellStyle name="Percent" xfId="2" builtinId="5"/>
  </cellStyles>
  <dxfs count="12">
    <dxf>
      <font>
        <condense val="0"/>
        <extend val="0"/>
        <color indexed="44"/>
      </font>
    </dxf>
    <dxf>
      <font>
        <condense val="0"/>
        <extend val="0"/>
        <color indexed="44"/>
      </font>
    </dxf>
    <dxf>
      <font>
        <condense val="0"/>
        <extend val="0"/>
        <color indexed="44"/>
      </font>
    </dxf>
    <dxf>
      <font>
        <condense val="0"/>
        <extend val="0"/>
        <color indexed="44"/>
      </font>
    </dxf>
    <dxf>
      <font>
        <condense val="0"/>
        <extend val="0"/>
        <color indexed="44"/>
      </font>
    </dxf>
    <dxf>
      <font>
        <condense val="0"/>
        <extend val="0"/>
        <color indexed="44"/>
      </font>
    </dxf>
    <dxf>
      <font>
        <condense val="0"/>
        <extend val="0"/>
        <color indexed="44"/>
      </font>
    </dxf>
    <dxf>
      <font>
        <condense val="0"/>
        <extend val="0"/>
        <color indexed="44"/>
      </font>
    </dxf>
    <dxf>
      <font>
        <condense val="0"/>
        <extend val="0"/>
        <color indexed="44"/>
      </font>
    </dxf>
    <dxf>
      <font>
        <condense val="0"/>
        <extend val="0"/>
        <color indexed="44"/>
      </font>
    </dxf>
    <dxf>
      <font>
        <condense val="0"/>
        <extend val="0"/>
        <color indexed="44"/>
      </font>
    </dxf>
    <dxf>
      <font>
        <condense val="0"/>
        <extend val="0"/>
        <color indexed="44"/>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Refrigerant Use (All Systems)</a:t>
            </a:r>
          </a:p>
        </c:rich>
      </c:tx>
      <c:layout>
        <c:manualLayout>
          <c:xMode val="edge"/>
          <c:yMode val="edge"/>
          <c:x val="0.3744490502918873"/>
          <c:y val="3.6000094582771751E-2"/>
        </c:manualLayout>
      </c:layout>
      <c:overlay val="0"/>
      <c:spPr>
        <a:noFill/>
        <a:ln w="25400">
          <a:noFill/>
        </a:ln>
      </c:spPr>
    </c:title>
    <c:autoTitleDeleted val="0"/>
    <c:plotArea>
      <c:layout>
        <c:manualLayout>
          <c:layoutTarget val="inner"/>
          <c:xMode val="edge"/>
          <c:yMode val="edge"/>
          <c:x val="8.0763525058274638E-2"/>
          <c:y val="0.14799985546889113"/>
          <c:w val="0.65345033910785844"/>
          <c:h val="0.69599932031316381"/>
        </c:manualLayout>
      </c:layout>
      <c:barChart>
        <c:barDir val="col"/>
        <c:grouping val="clustered"/>
        <c:varyColors val="0"/>
        <c:ser>
          <c:idx val="1"/>
          <c:order val="0"/>
          <c:spPr>
            <a:solidFill>
              <a:srgbClr val="993366"/>
            </a:solidFill>
            <a:ln w="12700">
              <a:solidFill>
                <a:srgbClr val="000000"/>
              </a:solidFill>
              <a:prstDash val="solid"/>
            </a:ln>
          </c:spPr>
          <c:invertIfNegative val="0"/>
          <c:val>
            <c:numRef>
              <c:f>'FGas Log Summary'!$J$9:$J$19</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AC4B-43C3-872F-7E562160445A}"/>
            </c:ext>
          </c:extLst>
        </c:ser>
        <c:dLbls>
          <c:showLegendKey val="0"/>
          <c:showVal val="0"/>
          <c:showCatName val="0"/>
          <c:showSerName val="0"/>
          <c:showPercent val="0"/>
          <c:showBubbleSize val="0"/>
        </c:dLbls>
        <c:gapWidth val="60"/>
        <c:axId val="440580768"/>
        <c:axId val="440584688"/>
      </c:barChart>
      <c:barChart>
        <c:barDir val="col"/>
        <c:grouping val="clustered"/>
        <c:varyColors val="0"/>
        <c:ser>
          <c:idx val="2"/>
          <c:order val="1"/>
          <c:spPr>
            <a:solidFill>
              <a:srgbClr val="FFFFCC"/>
            </a:solidFill>
            <a:ln w="12700">
              <a:solidFill>
                <a:srgbClr val="000000"/>
              </a:solidFill>
              <a:prstDash val="solid"/>
            </a:ln>
          </c:spPr>
          <c:invertIfNegative val="0"/>
          <c:val>
            <c:numRef>
              <c:f>'FGas Log Summary'!$K$9:$K$19</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AC4B-43C3-872F-7E562160445A}"/>
            </c:ext>
          </c:extLst>
        </c:ser>
        <c:dLbls>
          <c:showLegendKey val="0"/>
          <c:showVal val="0"/>
          <c:showCatName val="0"/>
          <c:showSerName val="0"/>
          <c:showPercent val="0"/>
          <c:showBubbleSize val="0"/>
        </c:dLbls>
        <c:gapWidth val="260"/>
        <c:axId val="440580376"/>
        <c:axId val="440573712"/>
      </c:barChart>
      <c:catAx>
        <c:axId val="44058076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System No.</a:t>
                </a:r>
              </a:p>
            </c:rich>
          </c:tx>
          <c:layout>
            <c:manualLayout>
              <c:xMode val="edge"/>
              <c:yMode val="edge"/>
              <c:x val="0.36417012105224883"/>
              <c:y val="0.9199990541722824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en-US"/>
          </a:p>
        </c:txPr>
        <c:crossAx val="440584688"/>
        <c:crosses val="autoZero"/>
        <c:auto val="1"/>
        <c:lblAlgn val="ctr"/>
        <c:lblOffset val="100"/>
        <c:tickLblSkip val="1"/>
        <c:tickMarkSkip val="1"/>
        <c:noMultiLvlLbl val="0"/>
      </c:catAx>
      <c:valAx>
        <c:axId val="440584688"/>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GB"/>
                  <a:t>12 Month Equivalent Refrigerant Use (kg p.a.)</a:t>
                </a:r>
              </a:p>
            </c:rich>
          </c:tx>
          <c:layout>
            <c:manualLayout>
              <c:xMode val="edge"/>
              <c:yMode val="edge"/>
              <c:x val="5.8737116298749814E-3"/>
              <c:y val="0.20616616616616618"/>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en-US"/>
          </a:p>
        </c:txPr>
        <c:crossAx val="440580768"/>
        <c:crosses val="autoZero"/>
        <c:crossBetween val="between"/>
      </c:valAx>
      <c:catAx>
        <c:axId val="440580376"/>
        <c:scaling>
          <c:orientation val="minMax"/>
        </c:scaling>
        <c:delete val="1"/>
        <c:axPos val="b"/>
        <c:majorTickMark val="out"/>
        <c:minorTickMark val="none"/>
        <c:tickLblPos val="nextTo"/>
        <c:crossAx val="440573712"/>
        <c:crosses val="autoZero"/>
        <c:auto val="1"/>
        <c:lblAlgn val="ctr"/>
        <c:lblOffset val="100"/>
        <c:noMultiLvlLbl val="0"/>
      </c:catAx>
      <c:valAx>
        <c:axId val="440573712"/>
        <c:scaling>
          <c:orientation val="minMax"/>
        </c:scaling>
        <c:delete val="0"/>
        <c:axPos val="r"/>
        <c:title>
          <c:tx>
            <c:rich>
              <a:bodyPr/>
              <a:lstStyle/>
              <a:p>
                <a:pPr>
                  <a:defRPr sz="1000" b="1" i="0" u="none" strike="noStrike" baseline="0">
                    <a:solidFill>
                      <a:srgbClr val="000000"/>
                    </a:solidFill>
                    <a:latin typeface="Arial"/>
                    <a:ea typeface="Arial"/>
                    <a:cs typeface="Arial"/>
                  </a:defRPr>
                </a:pPr>
                <a:r>
                  <a:rPr lang="en-GB"/>
                  <a:t>12 Month Equivalent Loss of Charge (%)</a:t>
                </a:r>
              </a:p>
            </c:rich>
          </c:tx>
          <c:layout>
            <c:manualLayout>
              <c:xMode val="edge"/>
              <c:yMode val="edge"/>
              <c:x val="0.78120351454808701"/>
              <c:y val="0.21065065065065064"/>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en-US"/>
          </a:p>
        </c:txPr>
        <c:crossAx val="440580376"/>
        <c:crosses val="max"/>
        <c:crossBetween val="between"/>
      </c:valAx>
      <c:spPr>
        <a:solidFill>
          <a:srgbClr val="C0C0C0"/>
        </a:solidFill>
        <a:ln w="12700">
          <a:solidFill>
            <a:srgbClr val="808080"/>
          </a:solidFill>
          <a:prstDash val="solid"/>
        </a:ln>
      </c:spPr>
    </c:plotArea>
    <c:legend>
      <c:legendPos val="r"/>
      <c:layout>
        <c:manualLayout>
          <c:xMode val="edge"/>
          <c:yMode val="edge"/>
          <c:x val="0.81486146095717882"/>
          <c:y val="0.19219275582053486"/>
          <c:w val="0.17506297229219145"/>
          <c:h val="0.7027047634688306"/>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6442289755102927"/>
          <c:y val="3.4782636785786393E-2"/>
        </c:manualLayout>
      </c:layout>
      <c:overlay val="0"/>
      <c:spPr>
        <a:noFill/>
        <a:ln w="25400">
          <a:noFill/>
        </a:ln>
      </c:spPr>
    </c:title>
    <c:autoTitleDeleted val="0"/>
    <c:plotArea>
      <c:layout>
        <c:manualLayout>
          <c:layoutTarget val="inner"/>
          <c:xMode val="edge"/>
          <c:yMode val="edge"/>
          <c:x val="9.8557605545978061E-2"/>
          <c:y val="0.23043514951248756"/>
          <c:w val="0.72596089938744823"/>
          <c:h val="0.69565328154713224"/>
        </c:manualLayout>
      </c:layout>
      <c:scatterChart>
        <c:scatterStyle val="lineMarker"/>
        <c:varyColors val="0"/>
        <c:ser>
          <c:idx val="1"/>
          <c:order val="0"/>
          <c:tx>
            <c:v>Additions</c:v>
          </c:tx>
          <c:spPr>
            <a:ln w="28575">
              <a:noFill/>
            </a:ln>
          </c:spPr>
          <c:marker>
            <c:symbol val="diamond"/>
            <c:size val="7"/>
            <c:spPr>
              <a:solidFill>
                <a:srgbClr val="FF00FF"/>
              </a:solidFill>
              <a:ln>
                <a:solidFill>
                  <a:srgbClr val="F20884"/>
                </a:solidFill>
                <a:prstDash val="solid"/>
              </a:ln>
            </c:spPr>
          </c:marker>
          <c:xVal>
            <c:numRef>
              <c:f>'AC Chiller 2 - CKT 2'!$B$17:$B$33</c:f>
              <c:numCache>
                <c:formatCode>dd/mm/yyyy;@</c:formatCode>
                <c:ptCount val="17"/>
              </c:numCache>
            </c:numRef>
          </c:xVal>
          <c:yVal>
            <c:numRef>
              <c:f>'AC Chiller 2 - CKT 2'!$H$17:$H$33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C956-433A-8A9E-AADF69F72E0A}"/>
            </c:ext>
          </c:extLst>
        </c:ser>
        <c:ser>
          <c:idx val="2"/>
          <c:order val="1"/>
          <c:tx>
            <c:v>Removals</c:v>
          </c:tx>
          <c:spPr>
            <a:ln w="28575">
              <a:noFill/>
            </a:ln>
          </c:spPr>
          <c:marker>
            <c:symbol val="triangle"/>
            <c:size val="7"/>
            <c:spPr>
              <a:solidFill>
                <a:srgbClr val="FFFF00"/>
              </a:solidFill>
              <a:ln>
                <a:solidFill>
                  <a:srgbClr val="FCF305"/>
                </a:solidFill>
                <a:prstDash val="solid"/>
              </a:ln>
            </c:spPr>
          </c:marker>
          <c:xVal>
            <c:numRef>
              <c:f>'AC Chiller 2 - CKT 2'!$B$38:$B$54</c:f>
              <c:numCache>
                <c:formatCode>dd/mm/yyyy;@</c:formatCode>
                <c:ptCount val="17"/>
              </c:numCache>
            </c:numRef>
          </c:xVal>
          <c:yVal>
            <c:numRef>
              <c:f>'AC Chiller 2 - CKT 2'!$H$38:$H$54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C956-433A-8A9E-AADF69F72E0A}"/>
            </c:ext>
          </c:extLst>
        </c:ser>
        <c:dLbls>
          <c:showLegendKey val="0"/>
          <c:showVal val="0"/>
          <c:showCatName val="0"/>
          <c:showSerName val="0"/>
          <c:showPercent val="0"/>
          <c:showBubbleSize val="0"/>
        </c:dLbls>
        <c:axId val="196408552"/>
        <c:axId val="196405416"/>
      </c:scatterChart>
      <c:valAx>
        <c:axId val="196408552"/>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196405416"/>
        <c:crosses val="max"/>
        <c:crossBetween val="midCat"/>
      </c:valAx>
      <c:valAx>
        <c:axId val="19640541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478266908944074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196408552"/>
        <c:crosses val="autoZero"/>
        <c:crossBetween val="midCat"/>
      </c:valAx>
      <c:spPr>
        <a:solidFill>
          <a:srgbClr val="C0C0C0"/>
        </a:solidFill>
        <a:ln w="12700">
          <a:solidFill>
            <a:srgbClr val="808080"/>
          </a:solidFill>
          <a:prstDash val="solid"/>
        </a:ln>
      </c:spPr>
    </c:plotArea>
    <c:legend>
      <c:legendPos val="r"/>
      <c:layout>
        <c:manualLayout>
          <c:xMode val="edge"/>
          <c:yMode val="edge"/>
          <c:x val="0.85124053708162506"/>
          <c:y val="0.56923173834039975"/>
          <c:w val="0.13016550617123268"/>
          <c:h val="9.230769230769231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6442289755102927"/>
          <c:y val="3.4782636785786393E-2"/>
        </c:manualLayout>
      </c:layout>
      <c:overlay val="0"/>
      <c:spPr>
        <a:noFill/>
        <a:ln w="25400">
          <a:noFill/>
        </a:ln>
      </c:spPr>
    </c:title>
    <c:autoTitleDeleted val="0"/>
    <c:plotArea>
      <c:layout>
        <c:manualLayout>
          <c:layoutTarget val="inner"/>
          <c:xMode val="edge"/>
          <c:yMode val="edge"/>
          <c:x val="9.8557605545978061E-2"/>
          <c:y val="0.23043514951248756"/>
          <c:w val="0.72596089938744823"/>
          <c:h val="0.69565328154713224"/>
        </c:manualLayout>
      </c:layout>
      <c:scatterChart>
        <c:scatterStyle val="lineMarker"/>
        <c:varyColors val="0"/>
        <c:ser>
          <c:idx val="1"/>
          <c:order val="0"/>
          <c:tx>
            <c:v>Additions</c:v>
          </c:tx>
          <c:spPr>
            <a:ln w="28575">
              <a:noFill/>
            </a:ln>
          </c:spPr>
          <c:marker>
            <c:symbol val="diamond"/>
            <c:size val="7"/>
            <c:spPr>
              <a:solidFill>
                <a:srgbClr val="FF00FF"/>
              </a:solidFill>
              <a:ln>
                <a:solidFill>
                  <a:srgbClr val="F20884"/>
                </a:solidFill>
                <a:prstDash val="solid"/>
              </a:ln>
            </c:spPr>
          </c:marker>
          <c:xVal>
            <c:numRef>
              <c:f>'AC Chiller 1 - CKT 2'!$B$17:$B$33</c:f>
              <c:numCache>
                <c:formatCode>dd/mm/yyyy;@</c:formatCode>
                <c:ptCount val="17"/>
              </c:numCache>
            </c:numRef>
          </c:xVal>
          <c:yVal>
            <c:numRef>
              <c:f>'AC Chiller 1 - CKT 2'!$H$17:$H$33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3C5B-4710-AAEE-0F9712A967C2}"/>
            </c:ext>
          </c:extLst>
        </c:ser>
        <c:ser>
          <c:idx val="2"/>
          <c:order val="1"/>
          <c:tx>
            <c:v>Removals</c:v>
          </c:tx>
          <c:spPr>
            <a:ln w="28575">
              <a:noFill/>
            </a:ln>
          </c:spPr>
          <c:marker>
            <c:symbol val="triangle"/>
            <c:size val="7"/>
            <c:spPr>
              <a:solidFill>
                <a:srgbClr val="FFFF00"/>
              </a:solidFill>
              <a:ln>
                <a:solidFill>
                  <a:srgbClr val="FCF305"/>
                </a:solidFill>
                <a:prstDash val="solid"/>
              </a:ln>
            </c:spPr>
          </c:marker>
          <c:xVal>
            <c:numRef>
              <c:f>'AC Chiller 1 - CKT 2'!$B$38:$B$54</c:f>
              <c:numCache>
                <c:formatCode>dd/mm/yyyy;@</c:formatCode>
                <c:ptCount val="17"/>
              </c:numCache>
            </c:numRef>
          </c:xVal>
          <c:yVal>
            <c:numRef>
              <c:f>'AC Chiller 1 - CKT 2'!$H$38:$H$54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3C5B-4710-AAEE-0F9712A967C2}"/>
            </c:ext>
          </c:extLst>
        </c:ser>
        <c:dLbls>
          <c:showLegendKey val="0"/>
          <c:showVal val="0"/>
          <c:showCatName val="0"/>
          <c:showSerName val="0"/>
          <c:showPercent val="0"/>
          <c:showBubbleSize val="0"/>
        </c:dLbls>
        <c:axId val="196406592"/>
        <c:axId val="196414432"/>
      </c:scatterChart>
      <c:valAx>
        <c:axId val="196406592"/>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196414432"/>
        <c:crosses val="max"/>
        <c:crossBetween val="midCat"/>
      </c:valAx>
      <c:valAx>
        <c:axId val="19641443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478266908944074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196406592"/>
        <c:crosses val="autoZero"/>
        <c:crossBetween val="midCat"/>
      </c:valAx>
      <c:spPr>
        <a:solidFill>
          <a:srgbClr val="C0C0C0"/>
        </a:solidFill>
        <a:ln w="12700">
          <a:solidFill>
            <a:srgbClr val="808080"/>
          </a:solidFill>
          <a:prstDash val="solid"/>
        </a:ln>
      </c:spPr>
    </c:plotArea>
    <c:legend>
      <c:legendPos val="r"/>
      <c:layout>
        <c:manualLayout>
          <c:xMode val="edge"/>
          <c:yMode val="edge"/>
          <c:x val="0.85124053708162506"/>
          <c:y val="0.56923173834039975"/>
          <c:w val="0.13016550617123268"/>
          <c:h val="9.230769230769231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2115355415283833"/>
          <c:y val="3.4782636785786393E-2"/>
        </c:manualLayout>
      </c:layout>
      <c:overlay val="0"/>
      <c:spPr>
        <a:noFill/>
        <a:ln w="25400">
          <a:noFill/>
        </a:ln>
      </c:spPr>
    </c:title>
    <c:autoTitleDeleted val="0"/>
    <c:plotArea>
      <c:layout>
        <c:manualLayout>
          <c:layoutTarget val="inner"/>
          <c:xMode val="edge"/>
          <c:yMode val="edge"/>
          <c:x val="0.11538451380992554"/>
          <c:y val="0.24347864854149628"/>
          <c:w val="0.68269170670872614"/>
          <c:h val="0.67826194950845387"/>
        </c:manualLayout>
      </c:layout>
      <c:scatterChart>
        <c:scatterStyle val="lineMarker"/>
        <c:varyColors val="0"/>
        <c:ser>
          <c:idx val="1"/>
          <c:order val="0"/>
          <c:tx>
            <c:v>Additions</c:v>
          </c:tx>
          <c:spPr>
            <a:ln w="28575">
              <a:noFill/>
            </a:ln>
          </c:spPr>
          <c:marker>
            <c:symbol val="diamond"/>
            <c:size val="7"/>
            <c:spPr>
              <a:solidFill>
                <a:srgbClr val="DD0806"/>
              </a:solidFill>
              <a:ln>
                <a:solidFill>
                  <a:srgbClr val="DD0806"/>
                </a:solidFill>
                <a:prstDash val="solid"/>
              </a:ln>
            </c:spPr>
          </c:marker>
          <c:xVal>
            <c:numRef>
              <c:f>'AC Chiller 2 - CKT 2'!$B$17:$B$33</c:f>
              <c:numCache>
                <c:formatCode>dd/mm/yyyy;@</c:formatCode>
                <c:ptCount val="17"/>
              </c:numCache>
            </c:numRef>
          </c:xVal>
          <c:yVal>
            <c:numRef>
              <c:f>'AC Chiller 2 - CKT 2'!$H$17:$H$33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F269-4B87-8D9D-9BB592E0AD48}"/>
            </c:ext>
          </c:extLst>
        </c:ser>
        <c:ser>
          <c:idx val="2"/>
          <c:order val="1"/>
          <c:tx>
            <c:v>Removals</c:v>
          </c:tx>
          <c:spPr>
            <a:ln w="28575">
              <a:noFill/>
            </a:ln>
          </c:spPr>
          <c:marker>
            <c:symbol val="triangle"/>
            <c:size val="7"/>
            <c:spPr>
              <a:solidFill>
                <a:srgbClr val="1FB714"/>
              </a:solidFill>
              <a:ln>
                <a:solidFill>
                  <a:srgbClr val="1FB714"/>
                </a:solidFill>
                <a:prstDash val="solid"/>
              </a:ln>
            </c:spPr>
          </c:marker>
          <c:xVal>
            <c:numRef>
              <c:f>'AC Chiller 2 - CKT 2'!$B$38:$B$54</c:f>
              <c:numCache>
                <c:formatCode>dd/mm/yyyy;@</c:formatCode>
                <c:ptCount val="17"/>
              </c:numCache>
            </c:numRef>
          </c:xVal>
          <c:yVal>
            <c:numRef>
              <c:f>'AC Chiller 2 - CKT 2'!$H$38:$H$54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F269-4B87-8D9D-9BB592E0AD48}"/>
            </c:ext>
          </c:extLst>
        </c:ser>
        <c:dLbls>
          <c:showLegendKey val="0"/>
          <c:showVal val="0"/>
          <c:showCatName val="0"/>
          <c:showSerName val="0"/>
          <c:showPercent val="0"/>
          <c:showBubbleSize val="0"/>
        </c:dLbls>
        <c:axId val="196413256"/>
        <c:axId val="196408160"/>
      </c:scatterChart>
      <c:valAx>
        <c:axId val="196413256"/>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96408160"/>
        <c:crosses val="max"/>
        <c:crossBetween val="midCat"/>
      </c:valAx>
      <c:valAx>
        <c:axId val="196408160"/>
        <c:scaling>
          <c:orientation val="minMax"/>
        </c:scaling>
        <c:delete val="0"/>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173918029477084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96413256"/>
        <c:crosses val="autoZero"/>
        <c:crossBetween val="midCat"/>
      </c:valAx>
      <c:spPr>
        <a:solidFill>
          <a:srgbClr val="C0C0C0"/>
        </a:solidFill>
        <a:ln w="12700">
          <a:solidFill>
            <a:srgbClr val="808080"/>
          </a:solidFill>
          <a:prstDash val="solid"/>
        </a:ln>
      </c:spPr>
    </c:plotArea>
    <c:legend>
      <c:legendPos val="r"/>
      <c:layout>
        <c:manualLayout>
          <c:xMode val="edge"/>
          <c:yMode val="edge"/>
          <c:x val="0.83884384286674907"/>
          <c:y val="0.57538558449424582"/>
          <c:w val="0.14876054749354672"/>
          <c:h val="0.10153846153846158"/>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0913450901281969"/>
          <c:y val="3.4782636785786393E-2"/>
        </c:manualLayout>
      </c:layout>
      <c:overlay val="0"/>
      <c:spPr>
        <a:noFill/>
        <a:ln w="25400">
          <a:noFill/>
        </a:ln>
      </c:spPr>
    </c:title>
    <c:autoTitleDeleted val="0"/>
    <c:plotArea>
      <c:layout>
        <c:manualLayout>
          <c:layoutTarget val="inner"/>
          <c:xMode val="edge"/>
          <c:yMode val="edge"/>
          <c:x val="0.11778835784763232"/>
          <c:y val="0.24347864854149628"/>
          <c:w val="0.66586479844477864"/>
          <c:h val="0.67826194950845387"/>
        </c:manualLayout>
      </c:layout>
      <c:scatterChart>
        <c:scatterStyle val="lineMarker"/>
        <c:varyColors val="0"/>
        <c:ser>
          <c:idx val="1"/>
          <c:order val="0"/>
          <c:tx>
            <c:v>Additions</c:v>
          </c:tx>
          <c:spPr>
            <a:ln w="28575">
              <a:noFill/>
            </a:ln>
          </c:spPr>
          <c:marker>
            <c:symbol val="diamond"/>
            <c:size val="8"/>
            <c:spPr>
              <a:solidFill>
                <a:srgbClr val="DD0806"/>
              </a:solidFill>
              <a:ln>
                <a:solidFill>
                  <a:srgbClr val="DD0806"/>
                </a:solidFill>
                <a:prstDash val="solid"/>
              </a:ln>
            </c:spPr>
          </c:marker>
          <c:xVal>
            <c:numRef>
              <c:f>'AC Chiller 2 - CKT 2'!$B$17:$B$33</c:f>
              <c:numCache>
                <c:formatCode>dd/mm/yyyy;@</c:formatCode>
                <c:ptCount val="17"/>
              </c:numCache>
            </c:numRef>
          </c:xVal>
          <c:yVal>
            <c:numRef>
              <c:f>'AC Chiller 2 - CKT 2'!$D$17:$D$33</c:f>
              <c:numCache>
                <c:formatCode>#,##0.0</c:formatCode>
                <c:ptCount val="17"/>
              </c:numCache>
            </c:numRef>
          </c:yVal>
          <c:smooth val="0"/>
          <c:extLst>
            <c:ext xmlns:c16="http://schemas.microsoft.com/office/drawing/2014/chart" uri="{C3380CC4-5D6E-409C-BE32-E72D297353CC}">
              <c16:uniqueId val="{00000000-2742-4E96-B525-39EC98DF1699}"/>
            </c:ext>
          </c:extLst>
        </c:ser>
        <c:ser>
          <c:idx val="2"/>
          <c:order val="1"/>
          <c:tx>
            <c:v>Removals</c:v>
          </c:tx>
          <c:spPr>
            <a:ln w="28575">
              <a:noFill/>
            </a:ln>
          </c:spPr>
          <c:marker>
            <c:symbol val="triangle"/>
            <c:size val="8"/>
            <c:spPr>
              <a:solidFill>
                <a:srgbClr val="1FB714"/>
              </a:solidFill>
              <a:ln>
                <a:solidFill>
                  <a:srgbClr val="1FB714"/>
                </a:solidFill>
                <a:prstDash val="solid"/>
              </a:ln>
            </c:spPr>
          </c:marker>
          <c:xVal>
            <c:numRef>
              <c:f>'AC Chiller 2 - CKT 2'!$B$38:$B$54</c:f>
              <c:numCache>
                <c:formatCode>dd/mm/yyyy;@</c:formatCode>
                <c:ptCount val="17"/>
              </c:numCache>
            </c:numRef>
          </c:xVal>
          <c:yVal>
            <c:numRef>
              <c:f>'AC Chiller 2 - CKT 2'!$D$38:$D$54</c:f>
              <c:numCache>
                <c:formatCode>#,##0.0</c:formatCode>
                <c:ptCount val="17"/>
              </c:numCache>
            </c:numRef>
          </c:yVal>
          <c:smooth val="0"/>
          <c:extLst>
            <c:ext xmlns:c16="http://schemas.microsoft.com/office/drawing/2014/chart" uri="{C3380CC4-5D6E-409C-BE32-E72D297353CC}">
              <c16:uniqueId val="{00000001-2742-4E96-B525-39EC98DF1699}"/>
            </c:ext>
          </c:extLst>
        </c:ser>
        <c:dLbls>
          <c:showLegendKey val="0"/>
          <c:showVal val="0"/>
          <c:showCatName val="0"/>
          <c:showSerName val="0"/>
          <c:showPercent val="0"/>
          <c:showBubbleSize val="0"/>
        </c:dLbls>
        <c:axId val="196412472"/>
        <c:axId val="196417568"/>
      </c:scatterChart>
      <c:valAx>
        <c:axId val="196412472"/>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96417568"/>
        <c:crosses val="max"/>
        <c:crossBetween val="midCat"/>
      </c:valAx>
      <c:valAx>
        <c:axId val="196417568"/>
        <c:scaling>
          <c:orientation val="minMax"/>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en-GB"/>
                  <a:t>Amount Added/ Removed kg</a:t>
                </a:r>
              </a:p>
            </c:rich>
          </c:tx>
          <c:layout>
            <c:manualLayout>
              <c:xMode val="edge"/>
              <c:yMode val="edge"/>
              <c:x val="3.1250081343137892E-2"/>
              <c:y val="0.2913046638400969"/>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96412472"/>
        <c:crosses val="autoZero"/>
        <c:crossBetween val="midCat"/>
      </c:valAx>
      <c:spPr>
        <a:solidFill>
          <a:srgbClr val="C0C0C0"/>
        </a:solidFill>
        <a:ln w="12700">
          <a:solidFill>
            <a:srgbClr val="808080"/>
          </a:solidFill>
          <a:prstDash val="solid"/>
        </a:ln>
      </c:spPr>
    </c:plotArea>
    <c:legend>
      <c:legendPos val="r"/>
      <c:layout>
        <c:manualLayout>
          <c:xMode val="edge"/>
          <c:yMode val="edge"/>
          <c:x val="0.8223149172469143"/>
          <c:y val="0.5784625075711689"/>
          <c:w val="0.16528947311338149"/>
          <c:h val="0.11076955380577425"/>
        </c:manualLayout>
      </c:layout>
      <c:overlay val="0"/>
      <c:spPr>
        <a:solidFill>
          <a:srgbClr val="FFFFFF"/>
        </a:solidFill>
        <a:ln w="3175">
          <a:solidFill>
            <a:srgbClr val="000000"/>
          </a:solidFill>
          <a:prstDash val="solid"/>
        </a:ln>
      </c:spPr>
      <c:txPr>
        <a:bodyPr/>
        <a:lstStyle/>
        <a:p>
          <a:pPr>
            <a:defRPr sz="87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6442289755102927"/>
          <c:y val="3.4782636785786393E-2"/>
        </c:manualLayout>
      </c:layout>
      <c:overlay val="0"/>
      <c:spPr>
        <a:noFill/>
        <a:ln w="25400">
          <a:noFill/>
        </a:ln>
      </c:spPr>
    </c:title>
    <c:autoTitleDeleted val="0"/>
    <c:plotArea>
      <c:layout>
        <c:manualLayout>
          <c:layoutTarget val="inner"/>
          <c:xMode val="edge"/>
          <c:yMode val="edge"/>
          <c:x val="9.8557605545978061E-2"/>
          <c:y val="0.23043514951248756"/>
          <c:w val="0.72596089938744823"/>
          <c:h val="0.69565328154713224"/>
        </c:manualLayout>
      </c:layout>
      <c:scatterChart>
        <c:scatterStyle val="lineMarker"/>
        <c:varyColors val="0"/>
        <c:ser>
          <c:idx val="1"/>
          <c:order val="0"/>
          <c:tx>
            <c:v>Additions</c:v>
          </c:tx>
          <c:spPr>
            <a:ln w="28575">
              <a:noFill/>
            </a:ln>
          </c:spPr>
          <c:marker>
            <c:symbol val="diamond"/>
            <c:size val="7"/>
            <c:spPr>
              <a:solidFill>
                <a:srgbClr val="FF00FF"/>
              </a:solidFill>
              <a:ln>
                <a:solidFill>
                  <a:srgbClr val="F20884"/>
                </a:solidFill>
                <a:prstDash val="solid"/>
              </a:ln>
            </c:spPr>
          </c:marker>
          <c:xVal>
            <c:numRef>
              <c:f>'AC5'!$B$17:$B$33</c:f>
              <c:numCache>
                <c:formatCode>dd/mm/yyyy;@</c:formatCode>
                <c:ptCount val="17"/>
              </c:numCache>
            </c:numRef>
          </c:xVal>
          <c:yVal>
            <c:numRef>
              <c:f>'AC5'!$H$17:$H$33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8949-40E3-9FE0-04D5F5592E95}"/>
            </c:ext>
          </c:extLst>
        </c:ser>
        <c:ser>
          <c:idx val="2"/>
          <c:order val="1"/>
          <c:tx>
            <c:v>Removals</c:v>
          </c:tx>
          <c:spPr>
            <a:ln w="28575">
              <a:noFill/>
            </a:ln>
          </c:spPr>
          <c:marker>
            <c:symbol val="triangle"/>
            <c:size val="7"/>
            <c:spPr>
              <a:solidFill>
                <a:srgbClr val="FFFF00"/>
              </a:solidFill>
              <a:ln>
                <a:solidFill>
                  <a:srgbClr val="FCF305"/>
                </a:solidFill>
                <a:prstDash val="solid"/>
              </a:ln>
            </c:spPr>
          </c:marker>
          <c:xVal>
            <c:numRef>
              <c:f>'AC5'!$B$38:$B$54</c:f>
              <c:numCache>
                <c:formatCode>dd/mm/yyyy;@</c:formatCode>
                <c:ptCount val="17"/>
              </c:numCache>
            </c:numRef>
          </c:xVal>
          <c:yVal>
            <c:numRef>
              <c:f>'AC5'!$H$38:$H$54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8949-40E3-9FE0-04D5F5592E95}"/>
            </c:ext>
          </c:extLst>
        </c:ser>
        <c:dLbls>
          <c:showLegendKey val="0"/>
          <c:showVal val="0"/>
          <c:showCatName val="0"/>
          <c:showSerName val="0"/>
          <c:showPercent val="0"/>
          <c:showBubbleSize val="0"/>
        </c:dLbls>
        <c:axId val="196406200"/>
        <c:axId val="196410120"/>
      </c:scatterChart>
      <c:valAx>
        <c:axId val="196406200"/>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196410120"/>
        <c:crosses val="max"/>
        <c:crossBetween val="midCat"/>
      </c:valAx>
      <c:valAx>
        <c:axId val="19641012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478266908944074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196406200"/>
        <c:crosses val="autoZero"/>
        <c:crossBetween val="midCat"/>
      </c:valAx>
      <c:spPr>
        <a:solidFill>
          <a:srgbClr val="C0C0C0"/>
        </a:solidFill>
        <a:ln w="12700">
          <a:solidFill>
            <a:srgbClr val="808080"/>
          </a:solidFill>
          <a:prstDash val="solid"/>
        </a:ln>
      </c:spPr>
    </c:plotArea>
    <c:legend>
      <c:legendPos val="r"/>
      <c:layout>
        <c:manualLayout>
          <c:xMode val="edge"/>
          <c:yMode val="edge"/>
          <c:x val="0.85124053708162506"/>
          <c:y val="0.56923173834039975"/>
          <c:w val="0.13016550617123268"/>
          <c:h val="9.230769230769231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6442289755102927"/>
          <c:y val="3.4782636785786393E-2"/>
        </c:manualLayout>
      </c:layout>
      <c:overlay val="0"/>
      <c:spPr>
        <a:noFill/>
        <a:ln w="25400">
          <a:noFill/>
        </a:ln>
      </c:spPr>
    </c:title>
    <c:autoTitleDeleted val="0"/>
    <c:plotArea>
      <c:layout>
        <c:manualLayout>
          <c:layoutTarget val="inner"/>
          <c:xMode val="edge"/>
          <c:yMode val="edge"/>
          <c:x val="9.8557605545978061E-2"/>
          <c:y val="0.23043514951248756"/>
          <c:w val="0.72596089938744823"/>
          <c:h val="0.69565328154713224"/>
        </c:manualLayout>
      </c:layout>
      <c:scatterChart>
        <c:scatterStyle val="lineMarker"/>
        <c:varyColors val="0"/>
        <c:ser>
          <c:idx val="1"/>
          <c:order val="0"/>
          <c:tx>
            <c:v>Additions</c:v>
          </c:tx>
          <c:spPr>
            <a:ln w="28575">
              <a:noFill/>
            </a:ln>
          </c:spPr>
          <c:marker>
            <c:symbol val="diamond"/>
            <c:size val="7"/>
            <c:spPr>
              <a:solidFill>
                <a:srgbClr val="FF00FF"/>
              </a:solidFill>
              <a:ln>
                <a:solidFill>
                  <a:srgbClr val="F20884"/>
                </a:solidFill>
                <a:prstDash val="solid"/>
              </a:ln>
            </c:spPr>
          </c:marker>
          <c:xVal>
            <c:numRef>
              <c:f>'AC Chiller 1 - CKT 2'!$B$17:$B$33</c:f>
              <c:numCache>
                <c:formatCode>dd/mm/yyyy;@</c:formatCode>
                <c:ptCount val="17"/>
              </c:numCache>
            </c:numRef>
          </c:xVal>
          <c:yVal>
            <c:numRef>
              <c:f>'AC Chiller 1 - CKT 2'!$H$17:$H$33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4CE7-45A1-84B8-A191A2B8A1A7}"/>
            </c:ext>
          </c:extLst>
        </c:ser>
        <c:ser>
          <c:idx val="2"/>
          <c:order val="1"/>
          <c:tx>
            <c:v>Removals</c:v>
          </c:tx>
          <c:spPr>
            <a:ln w="28575">
              <a:noFill/>
            </a:ln>
          </c:spPr>
          <c:marker>
            <c:symbol val="triangle"/>
            <c:size val="7"/>
            <c:spPr>
              <a:solidFill>
                <a:srgbClr val="FFFF00"/>
              </a:solidFill>
              <a:ln>
                <a:solidFill>
                  <a:srgbClr val="FCF305"/>
                </a:solidFill>
                <a:prstDash val="solid"/>
              </a:ln>
            </c:spPr>
          </c:marker>
          <c:xVal>
            <c:numRef>
              <c:f>'AC Chiller 1 - CKT 2'!$B$38:$B$54</c:f>
              <c:numCache>
                <c:formatCode>dd/mm/yyyy;@</c:formatCode>
                <c:ptCount val="17"/>
              </c:numCache>
            </c:numRef>
          </c:xVal>
          <c:yVal>
            <c:numRef>
              <c:f>'AC Chiller 1 - CKT 2'!$H$38:$H$54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4CE7-45A1-84B8-A191A2B8A1A7}"/>
            </c:ext>
          </c:extLst>
        </c:ser>
        <c:dLbls>
          <c:showLegendKey val="0"/>
          <c:showVal val="0"/>
          <c:showCatName val="0"/>
          <c:showSerName val="0"/>
          <c:showPercent val="0"/>
          <c:showBubbleSize val="0"/>
        </c:dLbls>
        <c:axId val="196416784"/>
        <c:axId val="196417176"/>
      </c:scatterChart>
      <c:valAx>
        <c:axId val="196416784"/>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196417176"/>
        <c:crosses val="max"/>
        <c:crossBetween val="midCat"/>
      </c:valAx>
      <c:valAx>
        <c:axId val="19641717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478266908944074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196416784"/>
        <c:crosses val="autoZero"/>
        <c:crossBetween val="midCat"/>
      </c:valAx>
      <c:spPr>
        <a:solidFill>
          <a:srgbClr val="C0C0C0"/>
        </a:solidFill>
        <a:ln w="12700">
          <a:solidFill>
            <a:srgbClr val="808080"/>
          </a:solidFill>
          <a:prstDash val="solid"/>
        </a:ln>
      </c:spPr>
    </c:plotArea>
    <c:legend>
      <c:legendPos val="r"/>
      <c:layout>
        <c:manualLayout>
          <c:xMode val="edge"/>
          <c:yMode val="edge"/>
          <c:x val="0.85124053708162506"/>
          <c:y val="0.56923173834039975"/>
          <c:w val="0.13016550617123268"/>
          <c:h val="9.230769230769231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2115355415283833"/>
          <c:y val="3.4782636785786393E-2"/>
        </c:manualLayout>
      </c:layout>
      <c:overlay val="0"/>
      <c:spPr>
        <a:noFill/>
        <a:ln w="25400">
          <a:noFill/>
        </a:ln>
      </c:spPr>
    </c:title>
    <c:autoTitleDeleted val="0"/>
    <c:plotArea>
      <c:layout>
        <c:manualLayout>
          <c:layoutTarget val="inner"/>
          <c:xMode val="edge"/>
          <c:yMode val="edge"/>
          <c:x val="0.11538451380992554"/>
          <c:y val="0.24347864854149628"/>
          <c:w val="0.68269170670872614"/>
          <c:h val="0.67826194950845387"/>
        </c:manualLayout>
      </c:layout>
      <c:scatterChart>
        <c:scatterStyle val="lineMarker"/>
        <c:varyColors val="0"/>
        <c:ser>
          <c:idx val="1"/>
          <c:order val="0"/>
          <c:tx>
            <c:v>Additions</c:v>
          </c:tx>
          <c:spPr>
            <a:ln w="28575">
              <a:noFill/>
            </a:ln>
          </c:spPr>
          <c:marker>
            <c:symbol val="diamond"/>
            <c:size val="7"/>
            <c:spPr>
              <a:solidFill>
                <a:srgbClr val="DD0806"/>
              </a:solidFill>
              <a:ln>
                <a:solidFill>
                  <a:srgbClr val="DD0806"/>
                </a:solidFill>
                <a:prstDash val="solid"/>
              </a:ln>
            </c:spPr>
          </c:marker>
          <c:xVal>
            <c:numRef>
              <c:f>'AC5'!$B$17:$B$33</c:f>
              <c:numCache>
                <c:formatCode>dd/mm/yyyy;@</c:formatCode>
                <c:ptCount val="17"/>
              </c:numCache>
            </c:numRef>
          </c:xVal>
          <c:yVal>
            <c:numRef>
              <c:f>'AC5'!$H$17:$H$33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13FE-4527-B58E-7002C2F889B6}"/>
            </c:ext>
          </c:extLst>
        </c:ser>
        <c:ser>
          <c:idx val="2"/>
          <c:order val="1"/>
          <c:tx>
            <c:v>Removals</c:v>
          </c:tx>
          <c:spPr>
            <a:ln w="28575">
              <a:noFill/>
            </a:ln>
          </c:spPr>
          <c:marker>
            <c:symbol val="triangle"/>
            <c:size val="7"/>
            <c:spPr>
              <a:solidFill>
                <a:srgbClr val="1FB714"/>
              </a:solidFill>
              <a:ln>
                <a:solidFill>
                  <a:srgbClr val="1FB714"/>
                </a:solidFill>
                <a:prstDash val="solid"/>
              </a:ln>
            </c:spPr>
          </c:marker>
          <c:xVal>
            <c:numRef>
              <c:f>'AC5'!$B$38:$B$54</c:f>
              <c:numCache>
                <c:formatCode>dd/mm/yyyy;@</c:formatCode>
                <c:ptCount val="17"/>
              </c:numCache>
            </c:numRef>
          </c:xVal>
          <c:yVal>
            <c:numRef>
              <c:f>'AC5'!$H$38:$H$54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13FE-4527-B58E-7002C2F889B6}"/>
            </c:ext>
          </c:extLst>
        </c:ser>
        <c:dLbls>
          <c:showLegendKey val="0"/>
          <c:showVal val="0"/>
          <c:showCatName val="0"/>
          <c:showSerName val="0"/>
          <c:showPercent val="0"/>
          <c:showBubbleSize val="0"/>
        </c:dLbls>
        <c:axId val="196412080"/>
        <c:axId val="196410512"/>
      </c:scatterChart>
      <c:valAx>
        <c:axId val="196412080"/>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96410512"/>
        <c:crosses val="max"/>
        <c:crossBetween val="midCat"/>
      </c:valAx>
      <c:valAx>
        <c:axId val="196410512"/>
        <c:scaling>
          <c:orientation val="minMax"/>
        </c:scaling>
        <c:delete val="0"/>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173918029477084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96412080"/>
        <c:crosses val="autoZero"/>
        <c:crossBetween val="midCat"/>
      </c:valAx>
      <c:spPr>
        <a:solidFill>
          <a:srgbClr val="C0C0C0"/>
        </a:solidFill>
        <a:ln w="12700">
          <a:solidFill>
            <a:srgbClr val="808080"/>
          </a:solidFill>
          <a:prstDash val="solid"/>
        </a:ln>
      </c:spPr>
    </c:plotArea>
    <c:legend>
      <c:legendPos val="r"/>
      <c:layout>
        <c:manualLayout>
          <c:xMode val="edge"/>
          <c:yMode val="edge"/>
          <c:x val="0.83884384286674907"/>
          <c:y val="0.57538558449424582"/>
          <c:w val="0.14876054749354672"/>
          <c:h val="0.10153846153846158"/>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0913450901281969"/>
          <c:y val="3.4782636785786393E-2"/>
        </c:manualLayout>
      </c:layout>
      <c:overlay val="0"/>
      <c:spPr>
        <a:noFill/>
        <a:ln w="25400">
          <a:noFill/>
        </a:ln>
      </c:spPr>
    </c:title>
    <c:autoTitleDeleted val="0"/>
    <c:plotArea>
      <c:layout>
        <c:manualLayout>
          <c:layoutTarget val="inner"/>
          <c:xMode val="edge"/>
          <c:yMode val="edge"/>
          <c:x val="0.11778835784763232"/>
          <c:y val="0.24347864854149628"/>
          <c:w val="0.66586479844477864"/>
          <c:h val="0.67826194950845387"/>
        </c:manualLayout>
      </c:layout>
      <c:scatterChart>
        <c:scatterStyle val="lineMarker"/>
        <c:varyColors val="0"/>
        <c:ser>
          <c:idx val="1"/>
          <c:order val="0"/>
          <c:tx>
            <c:v>Additions</c:v>
          </c:tx>
          <c:spPr>
            <a:ln w="28575">
              <a:noFill/>
            </a:ln>
          </c:spPr>
          <c:marker>
            <c:symbol val="diamond"/>
            <c:size val="8"/>
            <c:spPr>
              <a:solidFill>
                <a:srgbClr val="DD0806"/>
              </a:solidFill>
              <a:ln>
                <a:solidFill>
                  <a:srgbClr val="DD0806"/>
                </a:solidFill>
                <a:prstDash val="solid"/>
              </a:ln>
            </c:spPr>
          </c:marker>
          <c:xVal>
            <c:numRef>
              <c:f>'AC5'!$B$17:$B$33</c:f>
              <c:numCache>
                <c:formatCode>dd/mm/yyyy;@</c:formatCode>
                <c:ptCount val="17"/>
              </c:numCache>
            </c:numRef>
          </c:xVal>
          <c:yVal>
            <c:numRef>
              <c:f>'AC5'!$D$17:$D$33</c:f>
              <c:numCache>
                <c:formatCode>#,##0.0</c:formatCode>
                <c:ptCount val="17"/>
              </c:numCache>
            </c:numRef>
          </c:yVal>
          <c:smooth val="0"/>
          <c:extLst>
            <c:ext xmlns:c16="http://schemas.microsoft.com/office/drawing/2014/chart" uri="{C3380CC4-5D6E-409C-BE32-E72D297353CC}">
              <c16:uniqueId val="{00000000-835A-4D2B-B65D-9E39F7A560BF}"/>
            </c:ext>
          </c:extLst>
        </c:ser>
        <c:ser>
          <c:idx val="2"/>
          <c:order val="1"/>
          <c:tx>
            <c:v>Removals</c:v>
          </c:tx>
          <c:spPr>
            <a:ln w="28575">
              <a:noFill/>
            </a:ln>
          </c:spPr>
          <c:marker>
            <c:symbol val="triangle"/>
            <c:size val="8"/>
            <c:spPr>
              <a:solidFill>
                <a:srgbClr val="1FB714"/>
              </a:solidFill>
              <a:ln>
                <a:solidFill>
                  <a:srgbClr val="1FB714"/>
                </a:solidFill>
                <a:prstDash val="solid"/>
              </a:ln>
            </c:spPr>
          </c:marker>
          <c:xVal>
            <c:numRef>
              <c:f>'AC5'!$B$38:$B$54</c:f>
              <c:numCache>
                <c:formatCode>dd/mm/yyyy;@</c:formatCode>
                <c:ptCount val="17"/>
              </c:numCache>
            </c:numRef>
          </c:xVal>
          <c:yVal>
            <c:numRef>
              <c:f>'AC5'!$D$38:$D$54</c:f>
              <c:numCache>
                <c:formatCode>#,##0.0</c:formatCode>
                <c:ptCount val="17"/>
              </c:numCache>
            </c:numRef>
          </c:yVal>
          <c:smooth val="0"/>
          <c:extLst>
            <c:ext xmlns:c16="http://schemas.microsoft.com/office/drawing/2014/chart" uri="{C3380CC4-5D6E-409C-BE32-E72D297353CC}">
              <c16:uniqueId val="{00000001-835A-4D2B-B65D-9E39F7A560BF}"/>
            </c:ext>
          </c:extLst>
        </c:ser>
        <c:dLbls>
          <c:showLegendKey val="0"/>
          <c:showVal val="0"/>
          <c:showCatName val="0"/>
          <c:showSerName val="0"/>
          <c:showPercent val="0"/>
          <c:showBubbleSize val="0"/>
        </c:dLbls>
        <c:axId val="196414824"/>
        <c:axId val="196416392"/>
      </c:scatterChart>
      <c:valAx>
        <c:axId val="196414824"/>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96416392"/>
        <c:crosses val="max"/>
        <c:crossBetween val="midCat"/>
      </c:valAx>
      <c:valAx>
        <c:axId val="196416392"/>
        <c:scaling>
          <c:orientation val="minMax"/>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en-GB"/>
                  <a:t>Amount Added/ Removed kg</a:t>
                </a:r>
              </a:p>
            </c:rich>
          </c:tx>
          <c:layout>
            <c:manualLayout>
              <c:xMode val="edge"/>
              <c:yMode val="edge"/>
              <c:x val="3.1250081343137892E-2"/>
              <c:y val="0.2913046638400969"/>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96414824"/>
        <c:crosses val="autoZero"/>
        <c:crossBetween val="midCat"/>
      </c:valAx>
      <c:spPr>
        <a:solidFill>
          <a:srgbClr val="C0C0C0"/>
        </a:solidFill>
        <a:ln w="12700">
          <a:solidFill>
            <a:srgbClr val="808080"/>
          </a:solidFill>
          <a:prstDash val="solid"/>
        </a:ln>
      </c:spPr>
    </c:plotArea>
    <c:legend>
      <c:legendPos val="r"/>
      <c:layout>
        <c:manualLayout>
          <c:xMode val="edge"/>
          <c:yMode val="edge"/>
          <c:x val="0.8223149172469143"/>
          <c:y val="0.5784625075711689"/>
          <c:w val="0.16528947311338149"/>
          <c:h val="0.11076955380577425"/>
        </c:manualLayout>
      </c:layout>
      <c:overlay val="0"/>
      <c:spPr>
        <a:solidFill>
          <a:srgbClr val="FFFFFF"/>
        </a:solidFill>
        <a:ln w="3175">
          <a:solidFill>
            <a:srgbClr val="000000"/>
          </a:solidFill>
          <a:prstDash val="solid"/>
        </a:ln>
      </c:spPr>
      <c:txPr>
        <a:bodyPr/>
        <a:lstStyle/>
        <a:p>
          <a:pPr>
            <a:defRPr sz="87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6442289755102927"/>
          <c:y val="3.4782636785786393E-2"/>
        </c:manualLayout>
      </c:layout>
      <c:overlay val="0"/>
      <c:spPr>
        <a:noFill/>
        <a:ln w="25400">
          <a:noFill/>
        </a:ln>
      </c:spPr>
    </c:title>
    <c:autoTitleDeleted val="0"/>
    <c:plotArea>
      <c:layout>
        <c:manualLayout>
          <c:layoutTarget val="inner"/>
          <c:xMode val="edge"/>
          <c:yMode val="edge"/>
          <c:x val="9.8557605545978061E-2"/>
          <c:y val="0.23043514951248756"/>
          <c:w val="0.72596089938744823"/>
          <c:h val="0.69565328154713224"/>
        </c:manualLayout>
      </c:layout>
      <c:scatterChart>
        <c:scatterStyle val="lineMarker"/>
        <c:varyColors val="0"/>
        <c:ser>
          <c:idx val="1"/>
          <c:order val="0"/>
          <c:tx>
            <c:v>Additions</c:v>
          </c:tx>
          <c:spPr>
            <a:ln w="28575">
              <a:noFill/>
            </a:ln>
          </c:spPr>
          <c:marker>
            <c:symbol val="diamond"/>
            <c:size val="7"/>
            <c:spPr>
              <a:solidFill>
                <a:srgbClr val="FF00FF"/>
              </a:solidFill>
              <a:ln>
                <a:solidFill>
                  <a:srgbClr val="F20884"/>
                </a:solidFill>
                <a:prstDash val="solid"/>
              </a:ln>
            </c:spPr>
          </c:marker>
          <c:xVal>
            <c:numRef>
              <c:f>'AC6'!$B$17:$B$33</c:f>
              <c:numCache>
                <c:formatCode>dd/mm/yyyy;@</c:formatCode>
                <c:ptCount val="17"/>
              </c:numCache>
            </c:numRef>
          </c:xVal>
          <c:yVal>
            <c:numRef>
              <c:f>'AC6'!$H$17:$H$33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F6A0-4BF9-88A5-ACCF7C1491B8}"/>
            </c:ext>
          </c:extLst>
        </c:ser>
        <c:ser>
          <c:idx val="2"/>
          <c:order val="1"/>
          <c:tx>
            <c:v>Removals</c:v>
          </c:tx>
          <c:spPr>
            <a:ln w="28575">
              <a:noFill/>
            </a:ln>
          </c:spPr>
          <c:marker>
            <c:symbol val="triangle"/>
            <c:size val="7"/>
            <c:spPr>
              <a:solidFill>
                <a:srgbClr val="FFFF00"/>
              </a:solidFill>
              <a:ln>
                <a:solidFill>
                  <a:srgbClr val="FCF305"/>
                </a:solidFill>
                <a:prstDash val="solid"/>
              </a:ln>
            </c:spPr>
          </c:marker>
          <c:xVal>
            <c:numRef>
              <c:f>'AC6'!$B$38:$B$54</c:f>
              <c:numCache>
                <c:formatCode>dd/mm/yyyy;@</c:formatCode>
                <c:ptCount val="17"/>
              </c:numCache>
            </c:numRef>
          </c:xVal>
          <c:yVal>
            <c:numRef>
              <c:f>'AC6'!$H$38:$H$54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F6A0-4BF9-88A5-ACCF7C1491B8}"/>
            </c:ext>
          </c:extLst>
        </c:ser>
        <c:dLbls>
          <c:showLegendKey val="0"/>
          <c:showVal val="0"/>
          <c:showCatName val="0"/>
          <c:showSerName val="0"/>
          <c:showPercent val="0"/>
          <c:showBubbleSize val="0"/>
        </c:dLbls>
        <c:axId val="196414040"/>
        <c:axId val="196409728"/>
      </c:scatterChart>
      <c:valAx>
        <c:axId val="196414040"/>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196409728"/>
        <c:crosses val="max"/>
        <c:crossBetween val="midCat"/>
      </c:valAx>
      <c:valAx>
        <c:axId val="19640972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478266908944074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196414040"/>
        <c:crosses val="autoZero"/>
        <c:crossBetween val="midCat"/>
      </c:valAx>
      <c:spPr>
        <a:solidFill>
          <a:srgbClr val="C0C0C0"/>
        </a:solidFill>
        <a:ln w="12700">
          <a:solidFill>
            <a:srgbClr val="808080"/>
          </a:solidFill>
          <a:prstDash val="solid"/>
        </a:ln>
      </c:spPr>
    </c:plotArea>
    <c:legend>
      <c:legendPos val="r"/>
      <c:layout>
        <c:manualLayout>
          <c:xMode val="edge"/>
          <c:yMode val="edge"/>
          <c:x val="0.85124053708162506"/>
          <c:y val="0.56923173834039975"/>
          <c:w val="0.13016550617123268"/>
          <c:h val="9.230769230769231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6442289755102927"/>
          <c:y val="3.4782636785786393E-2"/>
        </c:manualLayout>
      </c:layout>
      <c:overlay val="0"/>
      <c:spPr>
        <a:noFill/>
        <a:ln w="25400">
          <a:noFill/>
        </a:ln>
      </c:spPr>
    </c:title>
    <c:autoTitleDeleted val="0"/>
    <c:plotArea>
      <c:layout>
        <c:manualLayout>
          <c:layoutTarget val="inner"/>
          <c:xMode val="edge"/>
          <c:yMode val="edge"/>
          <c:x val="9.8557605545978061E-2"/>
          <c:y val="0.23043514951248756"/>
          <c:w val="0.72596089938744823"/>
          <c:h val="0.69565328154713224"/>
        </c:manualLayout>
      </c:layout>
      <c:scatterChart>
        <c:scatterStyle val="lineMarker"/>
        <c:varyColors val="0"/>
        <c:ser>
          <c:idx val="1"/>
          <c:order val="0"/>
          <c:tx>
            <c:v>Additions</c:v>
          </c:tx>
          <c:spPr>
            <a:ln w="28575">
              <a:noFill/>
            </a:ln>
          </c:spPr>
          <c:marker>
            <c:symbol val="diamond"/>
            <c:size val="7"/>
            <c:spPr>
              <a:solidFill>
                <a:srgbClr val="FF00FF"/>
              </a:solidFill>
              <a:ln>
                <a:solidFill>
                  <a:srgbClr val="F20884"/>
                </a:solidFill>
                <a:prstDash val="solid"/>
              </a:ln>
            </c:spPr>
          </c:marker>
          <c:xVal>
            <c:numRef>
              <c:f>'AC Chiller 1 - CKT 2'!$B$17:$B$33</c:f>
              <c:numCache>
                <c:formatCode>dd/mm/yyyy;@</c:formatCode>
                <c:ptCount val="17"/>
              </c:numCache>
            </c:numRef>
          </c:xVal>
          <c:yVal>
            <c:numRef>
              <c:f>'AC Chiller 1 - CKT 2'!$H$17:$H$33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9FB2-4784-AA6E-EC27779997A9}"/>
            </c:ext>
          </c:extLst>
        </c:ser>
        <c:ser>
          <c:idx val="2"/>
          <c:order val="1"/>
          <c:tx>
            <c:v>Removals</c:v>
          </c:tx>
          <c:spPr>
            <a:ln w="28575">
              <a:noFill/>
            </a:ln>
          </c:spPr>
          <c:marker>
            <c:symbol val="triangle"/>
            <c:size val="7"/>
            <c:spPr>
              <a:solidFill>
                <a:srgbClr val="FFFF00"/>
              </a:solidFill>
              <a:ln>
                <a:solidFill>
                  <a:srgbClr val="FCF305"/>
                </a:solidFill>
                <a:prstDash val="solid"/>
              </a:ln>
            </c:spPr>
          </c:marker>
          <c:xVal>
            <c:numRef>
              <c:f>'AC Chiller 1 - CKT 2'!$B$38:$B$54</c:f>
              <c:numCache>
                <c:formatCode>dd/mm/yyyy;@</c:formatCode>
                <c:ptCount val="17"/>
              </c:numCache>
            </c:numRef>
          </c:xVal>
          <c:yVal>
            <c:numRef>
              <c:f>'AC Chiller 1 - CKT 2'!$H$38:$H$54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9FB2-4784-AA6E-EC27779997A9}"/>
            </c:ext>
          </c:extLst>
        </c:ser>
        <c:dLbls>
          <c:showLegendKey val="0"/>
          <c:showVal val="0"/>
          <c:showCatName val="0"/>
          <c:showSerName val="0"/>
          <c:showPercent val="0"/>
          <c:showBubbleSize val="0"/>
        </c:dLbls>
        <c:axId val="196415608"/>
        <c:axId val="196416000"/>
      </c:scatterChart>
      <c:valAx>
        <c:axId val="196415608"/>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196416000"/>
        <c:crosses val="max"/>
        <c:crossBetween val="midCat"/>
      </c:valAx>
      <c:valAx>
        <c:axId val="19641600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478266908944074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196415608"/>
        <c:crosses val="autoZero"/>
        <c:crossBetween val="midCat"/>
      </c:valAx>
      <c:spPr>
        <a:solidFill>
          <a:srgbClr val="C0C0C0"/>
        </a:solidFill>
        <a:ln w="12700">
          <a:solidFill>
            <a:srgbClr val="808080"/>
          </a:solidFill>
          <a:prstDash val="solid"/>
        </a:ln>
      </c:spPr>
    </c:plotArea>
    <c:legend>
      <c:legendPos val="r"/>
      <c:layout>
        <c:manualLayout>
          <c:xMode val="edge"/>
          <c:yMode val="edge"/>
          <c:x val="0.85124053708162506"/>
          <c:y val="0.56923173834039975"/>
          <c:w val="0.13016550617123268"/>
          <c:h val="9.230769230769231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0913450901281969"/>
          <c:y val="3.4782636785786393E-2"/>
        </c:manualLayout>
      </c:layout>
      <c:overlay val="0"/>
      <c:spPr>
        <a:noFill/>
        <a:ln w="25400">
          <a:noFill/>
        </a:ln>
      </c:spPr>
    </c:title>
    <c:autoTitleDeleted val="0"/>
    <c:plotArea>
      <c:layout>
        <c:manualLayout>
          <c:layoutTarget val="inner"/>
          <c:xMode val="edge"/>
          <c:yMode val="edge"/>
          <c:x val="0.11778835784763232"/>
          <c:y val="0.24347864854149628"/>
          <c:w val="0.66586479844477864"/>
          <c:h val="0.67826194950845387"/>
        </c:manualLayout>
      </c:layout>
      <c:scatterChart>
        <c:scatterStyle val="lineMarker"/>
        <c:varyColors val="0"/>
        <c:ser>
          <c:idx val="1"/>
          <c:order val="0"/>
          <c:tx>
            <c:v>Additions</c:v>
          </c:tx>
          <c:spPr>
            <a:ln w="28575">
              <a:noFill/>
            </a:ln>
          </c:spPr>
          <c:marker>
            <c:symbol val="diamond"/>
            <c:size val="8"/>
            <c:spPr>
              <a:solidFill>
                <a:srgbClr val="DD0806"/>
              </a:solidFill>
              <a:ln>
                <a:solidFill>
                  <a:srgbClr val="DD0806"/>
                </a:solidFill>
                <a:prstDash val="solid"/>
              </a:ln>
            </c:spPr>
          </c:marker>
          <c:xVal>
            <c:numRef>
              <c:f>'AC Chiller 1 - CKT 1'!$B$17:$B$33</c:f>
              <c:numCache>
                <c:formatCode>dd/mm/yyyy;@</c:formatCode>
                <c:ptCount val="17"/>
              </c:numCache>
            </c:numRef>
          </c:xVal>
          <c:yVal>
            <c:numRef>
              <c:f>'AC Chiller 1 - CKT 1'!$D$17:$D$33</c:f>
              <c:numCache>
                <c:formatCode>#,##0.0</c:formatCode>
                <c:ptCount val="17"/>
              </c:numCache>
            </c:numRef>
          </c:yVal>
          <c:smooth val="0"/>
          <c:extLst>
            <c:ext xmlns:c16="http://schemas.microsoft.com/office/drawing/2014/chart" uri="{C3380CC4-5D6E-409C-BE32-E72D297353CC}">
              <c16:uniqueId val="{00000000-C041-4207-81A7-A57ADC3D90BC}"/>
            </c:ext>
          </c:extLst>
        </c:ser>
        <c:ser>
          <c:idx val="2"/>
          <c:order val="1"/>
          <c:tx>
            <c:v>Removals</c:v>
          </c:tx>
          <c:spPr>
            <a:ln w="28575">
              <a:noFill/>
            </a:ln>
          </c:spPr>
          <c:marker>
            <c:symbol val="triangle"/>
            <c:size val="8"/>
            <c:spPr>
              <a:solidFill>
                <a:srgbClr val="1FB714"/>
              </a:solidFill>
              <a:ln>
                <a:solidFill>
                  <a:srgbClr val="1FB714"/>
                </a:solidFill>
                <a:prstDash val="solid"/>
              </a:ln>
            </c:spPr>
          </c:marker>
          <c:xVal>
            <c:numRef>
              <c:f>'AC Chiller 1 - CKT 1'!$B$38:$B$54</c:f>
              <c:numCache>
                <c:formatCode>dd/mm/yyyy;@</c:formatCode>
                <c:ptCount val="17"/>
              </c:numCache>
            </c:numRef>
          </c:xVal>
          <c:yVal>
            <c:numRef>
              <c:f>'AC Chiller 1 - CKT 1'!$D$38:$D$54</c:f>
              <c:numCache>
                <c:formatCode>#,##0.0</c:formatCode>
                <c:ptCount val="17"/>
              </c:numCache>
            </c:numRef>
          </c:yVal>
          <c:smooth val="0"/>
          <c:extLst>
            <c:ext xmlns:c16="http://schemas.microsoft.com/office/drawing/2014/chart" uri="{C3380CC4-5D6E-409C-BE32-E72D297353CC}">
              <c16:uniqueId val="{00000001-C041-4207-81A7-A57ADC3D90BC}"/>
            </c:ext>
          </c:extLst>
        </c:ser>
        <c:dLbls>
          <c:showLegendKey val="0"/>
          <c:showVal val="0"/>
          <c:showCatName val="0"/>
          <c:showSerName val="0"/>
          <c:showPercent val="0"/>
          <c:showBubbleSize val="0"/>
        </c:dLbls>
        <c:axId val="440583120"/>
        <c:axId val="440583904"/>
      </c:scatterChart>
      <c:valAx>
        <c:axId val="440583120"/>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0583904"/>
        <c:crosses val="max"/>
        <c:crossBetween val="midCat"/>
      </c:valAx>
      <c:valAx>
        <c:axId val="440583904"/>
        <c:scaling>
          <c:orientation val="minMax"/>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en-GB"/>
                  <a:t>Amount Added/ Removed kg</a:t>
                </a:r>
              </a:p>
            </c:rich>
          </c:tx>
          <c:layout>
            <c:manualLayout>
              <c:xMode val="edge"/>
              <c:yMode val="edge"/>
              <c:x val="3.1250081343137892E-2"/>
              <c:y val="0.2913046638400969"/>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0583120"/>
        <c:crosses val="autoZero"/>
        <c:crossBetween val="midCat"/>
      </c:valAx>
      <c:spPr>
        <a:solidFill>
          <a:srgbClr val="C0C0C0"/>
        </a:solidFill>
        <a:ln w="12700">
          <a:solidFill>
            <a:srgbClr val="808080"/>
          </a:solidFill>
          <a:prstDash val="solid"/>
        </a:ln>
      </c:spPr>
    </c:plotArea>
    <c:legend>
      <c:legendPos val="r"/>
      <c:layout>
        <c:manualLayout>
          <c:xMode val="edge"/>
          <c:yMode val="edge"/>
          <c:x val="0.8223149172469143"/>
          <c:y val="0.5784625075711689"/>
          <c:w val="0.16528947311338149"/>
          <c:h val="0.11076955380577425"/>
        </c:manualLayout>
      </c:layout>
      <c:overlay val="0"/>
      <c:spPr>
        <a:solidFill>
          <a:srgbClr val="FFFFFF"/>
        </a:solidFill>
        <a:ln w="3175">
          <a:solidFill>
            <a:srgbClr val="000000"/>
          </a:solidFill>
          <a:prstDash val="solid"/>
        </a:ln>
      </c:spPr>
      <c:txPr>
        <a:bodyPr/>
        <a:lstStyle/>
        <a:p>
          <a:pPr>
            <a:defRPr sz="87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2115355415283833"/>
          <c:y val="3.4782636785786393E-2"/>
        </c:manualLayout>
      </c:layout>
      <c:overlay val="0"/>
      <c:spPr>
        <a:noFill/>
        <a:ln w="25400">
          <a:noFill/>
        </a:ln>
      </c:spPr>
    </c:title>
    <c:autoTitleDeleted val="0"/>
    <c:plotArea>
      <c:layout>
        <c:manualLayout>
          <c:layoutTarget val="inner"/>
          <c:xMode val="edge"/>
          <c:yMode val="edge"/>
          <c:x val="0.11538451380992554"/>
          <c:y val="0.24347864854149628"/>
          <c:w val="0.68269170670872614"/>
          <c:h val="0.67826194950845387"/>
        </c:manualLayout>
      </c:layout>
      <c:scatterChart>
        <c:scatterStyle val="lineMarker"/>
        <c:varyColors val="0"/>
        <c:ser>
          <c:idx val="1"/>
          <c:order val="0"/>
          <c:tx>
            <c:v>Additions</c:v>
          </c:tx>
          <c:spPr>
            <a:ln w="28575">
              <a:noFill/>
            </a:ln>
          </c:spPr>
          <c:marker>
            <c:symbol val="diamond"/>
            <c:size val="7"/>
            <c:spPr>
              <a:solidFill>
                <a:srgbClr val="DD0806"/>
              </a:solidFill>
              <a:ln>
                <a:solidFill>
                  <a:srgbClr val="DD0806"/>
                </a:solidFill>
                <a:prstDash val="solid"/>
              </a:ln>
            </c:spPr>
          </c:marker>
          <c:xVal>
            <c:numRef>
              <c:f>'AC6'!$B$17:$B$33</c:f>
              <c:numCache>
                <c:formatCode>dd/mm/yyyy;@</c:formatCode>
                <c:ptCount val="17"/>
              </c:numCache>
            </c:numRef>
          </c:xVal>
          <c:yVal>
            <c:numRef>
              <c:f>'AC6'!$H$17:$H$33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0185-4AEA-BAA1-CE6672F119C3}"/>
            </c:ext>
          </c:extLst>
        </c:ser>
        <c:ser>
          <c:idx val="2"/>
          <c:order val="1"/>
          <c:tx>
            <c:v>Removals</c:v>
          </c:tx>
          <c:spPr>
            <a:ln w="28575">
              <a:noFill/>
            </a:ln>
          </c:spPr>
          <c:marker>
            <c:symbol val="triangle"/>
            <c:size val="7"/>
            <c:spPr>
              <a:solidFill>
                <a:srgbClr val="1FB714"/>
              </a:solidFill>
              <a:ln>
                <a:solidFill>
                  <a:srgbClr val="1FB714"/>
                </a:solidFill>
                <a:prstDash val="solid"/>
              </a:ln>
            </c:spPr>
          </c:marker>
          <c:xVal>
            <c:numRef>
              <c:f>'AC6'!$B$38:$B$54</c:f>
              <c:numCache>
                <c:formatCode>dd/mm/yyyy;@</c:formatCode>
                <c:ptCount val="17"/>
              </c:numCache>
            </c:numRef>
          </c:xVal>
          <c:yVal>
            <c:numRef>
              <c:f>'AC6'!$H$38:$H$54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0185-4AEA-BAA1-CE6672F119C3}"/>
            </c:ext>
          </c:extLst>
        </c:ser>
        <c:dLbls>
          <c:showLegendKey val="0"/>
          <c:showVal val="0"/>
          <c:showCatName val="0"/>
          <c:showSerName val="0"/>
          <c:showPercent val="0"/>
          <c:showBubbleSize val="0"/>
        </c:dLbls>
        <c:axId val="196420312"/>
        <c:axId val="196417960"/>
      </c:scatterChart>
      <c:valAx>
        <c:axId val="196420312"/>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96417960"/>
        <c:crosses val="max"/>
        <c:crossBetween val="midCat"/>
      </c:valAx>
      <c:valAx>
        <c:axId val="196417960"/>
        <c:scaling>
          <c:orientation val="minMax"/>
        </c:scaling>
        <c:delete val="0"/>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173918029477084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96420312"/>
        <c:crosses val="autoZero"/>
        <c:crossBetween val="midCat"/>
      </c:valAx>
      <c:spPr>
        <a:solidFill>
          <a:srgbClr val="C0C0C0"/>
        </a:solidFill>
        <a:ln w="12700">
          <a:solidFill>
            <a:srgbClr val="808080"/>
          </a:solidFill>
          <a:prstDash val="solid"/>
        </a:ln>
      </c:spPr>
    </c:plotArea>
    <c:legend>
      <c:legendPos val="r"/>
      <c:layout>
        <c:manualLayout>
          <c:xMode val="edge"/>
          <c:yMode val="edge"/>
          <c:x val="0.83884384286674907"/>
          <c:y val="0.57538558449424582"/>
          <c:w val="0.14876054749354672"/>
          <c:h val="0.10153846153846158"/>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0913450901281969"/>
          <c:y val="3.4782636785786393E-2"/>
        </c:manualLayout>
      </c:layout>
      <c:overlay val="0"/>
      <c:spPr>
        <a:noFill/>
        <a:ln w="25400">
          <a:noFill/>
        </a:ln>
      </c:spPr>
    </c:title>
    <c:autoTitleDeleted val="0"/>
    <c:plotArea>
      <c:layout>
        <c:manualLayout>
          <c:layoutTarget val="inner"/>
          <c:xMode val="edge"/>
          <c:yMode val="edge"/>
          <c:x val="0.11778835784763232"/>
          <c:y val="0.24347864854149628"/>
          <c:w val="0.66586479844477864"/>
          <c:h val="0.67826194950845387"/>
        </c:manualLayout>
      </c:layout>
      <c:scatterChart>
        <c:scatterStyle val="lineMarker"/>
        <c:varyColors val="0"/>
        <c:ser>
          <c:idx val="1"/>
          <c:order val="0"/>
          <c:tx>
            <c:v>Additions</c:v>
          </c:tx>
          <c:spPr>
            <a:ln w="28575">
              <a:noFill/>
            </a:ln>
          </c:spPr>
          <c:marker>
            <c:symbol val="diamond"/>
            <c:size val="8"/>
            <c:spPr>
              <a:solidFill>
                <a:srgbClr val="DD0806"/>
              </a:solidFill>
              <a:ln>
                <a:solidFill>
                  <a:srgbClr val="DD0806"/>
                </a:solidFill>
                <a:prstDash val="solid"/>
              </a:ln>
            </c:spPr>
          </c:marker>
          <c:xVal>
            <c:numRef>
              <c:f>'AC6'!$B$17:$B$33</c:f>
              <c:numCache>
                <c:formatCode>dd/mm/yyyy;@</c:formatCode>
                <c:ptCount val="17"/>
              </c:numCache>
            </c:numRef>
          </c:xVal>
          <c:yVal>
            <c:numRef>
              <c:f>'AC6'!$D$17:$D$33</c:f>
              <c:numCache>
                <c:formatCode>#,##0.0</c:formatCode>
                <c:ptCount val="17"/>
              </c:numCache>
            </c:numRef>
          </c:yVal>
          <c:smooth val="0"/>
          <c:extLst>
            <c:ext xmlns:c16="http://schemas.microsoft.com/office/drawing/2014/chart" uri="{C3380CC4-5D6E-409C-BE32-E72D297353CC}">
              <c16:uniqueId val="{00000000-70B3-49E4-82A6-508C3D51864B}"/>
            </c:ext>
          </c:extLst>
        </c:ser>
        <c:ser>
          <c:idx val="2"/>
          <c:order val="1"/>
          <c:tx>
            <c:v>Removals</c:v>
          </c:tx>
          <c:spPr>
            <a:ln w="28575">
              <a:noFill/>
            </a:ln>
          </c:spPr>
          <c:marker>
            <c:symbol val="triangle"/>
            <c:size val="8"/>
            <c:spPr>
              <a:solidFill>
                <a:srgbClr val="1FB714"/>
              </a:solidFill>
              <a:ln>
                <a:solidFill>
                  <a:srgbClr val="1FB714"/>
                </a:solidFill>
                <a:prstDash val="solid"/>
              </a:ln>
            </c:spPr>
          </c:marker>
          <c:xVal>
            <c:numRef>
              <c:f>'AC6'!$B$38:$B$54</c:f>
              <c:numCache>
                <c:formatCode>dd/mm/yyyy;@</c:formatCode>
                <c:ptCount val="17"/>
              </c:numCache>
            </c:numRef>
          </c:xVal>
          <c:yVal>
            <c:numRef>
              <c:f>'AC6'!$D$38:$D$54</c:f>
              <c:numCache>
                <c:formatCode>#,##0.0</c:formatCode>
                <c:ptCount val="17"/>
              </c:numCache>
            </c:numRef>
          </c:yVal>
          <c:smooth val="0"/>
          <c:extLst>
            <c:ext xmlns:c16="http://schemas.microsoft.com/office/drawing/2014/chart" uri="{C3380CC4-5D6E-409C-BE32-E72D297353CC}">
              <c16:uniqueId val="{00000001-70B3-49E4-82A6-508C3D51864B}"/>
            </c:ext>
          </c:extLst>
        </c:ser>
        <c:dLbls>
          <c:showLegendKey val="0"/>
          <c:showVal val="0"/>
          <c:showCatName val="0"/>
          <c:showSerName val="0"/>
          <c:showPercent val="0"/>
          <c:showBubbleSize val="0"/>
        </c:dLbls>
        <c:axId val="196418352"/>
        <c:axId val="196420704"/>
      </c:scatterChart>
      <c:valAx>
        <c:axId val="196418352"/>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96420704"/>
        <c:crosses val="max"/>
        <c:crossBetween val="midCat"/>
      </c:valAx>
      <c:valAx>
        <c:axId val="196420704"/>
        <c:scaling>
          <c:orientation val="minMax"/>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en-GB"/>
                  <a:t>Amount Added/ Removed kg</a:t>
                </a:r>
              </a:p>
            </c:rich>
          </c:tx>
          <c:layout>
            <c:manualLayout>
              <c:xMode val="edge"/>
              <c:yMode val="edge"/>
              <c:x val="3.1250081343137892E-2"/>
              <c:y val="0.2913046638400969"/>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96418352"/>
        <c:crosses val="autoZero"/>
        <c:crossBetween val="midCat"/>
      </c:valAx>
      <c:spPr>
        <a:solidFill>
          <a:srgbClr val="C0C0C0"/>
        </a:solidFill>
        <a:ln w="12700">
          <a:solidFill>
            <a:srgbClr val="808080"/>
          </a:solidFill>
          <a:prstDash val="solid"/>
        </a:ln>
      </c:spPr>
    </c:plotArea>
    <c:legend>
      <c:legendPos val="r"/>
      <c:layout>
        <c:manualLayout>
          <c:xMode val="edge"/>
          <c:yMode val="edge"/>
          <c:x val="0.8223149172469143"/>
          <c:y val="0.5784625075711689"/>
          <c:w val="0.16528947311338149"/>
          <c:h val="0.11076955380577425"/>
        </c:manualLayout>
      </c:layout>
      <c:overlay val="0"/>
      <c:spPr>
        <a:solidFill>
          <a:srgbClr val="FFFFFF"/>
        </a:solidFill>
        <a:ln w="3175">
          <a:solidFill>
            <a:srgbClr val="000000"/>
          </a:solidFill>
          <a:prstDash val="solid"/>
        </a:ln>
      </c:spPr>
      <c:txPr>
        <a:bodyPr/>
        <a:lstStyle/>
        <a:p>
          <a:pPr>
            <a:defRPr sz="87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6442289755102927"/>
          <c:y val="3.4782636785786393E-2"/>
        </c:manualLayout>
      </c:layout>
      <c:overlay val="0"/>
      <c:spPr>
        <a:noFill/>
        <a:ln w="25400">
          <a:noFill/>
        </a:ln>
      </c:spPr>
    </c:title>
    <c:autoTitleDeleted val="0"/>
    <c:plotArea>
      <c:layout>
        <c:manualLayout>
          <c:layoutTarget val="inner"/>
          <c:xMode val="edge"/>
          <c:yMode val="edge"/>
          <c:x val="9.8557605545978061E-2"/>
          <c:y val="0.23043514951248756"/>
          <c:w val="0.72596089938744823"/>
          <c:h val="0.69565328154713224"/>
        </c:manualLayout>
      </c:layout>
      <c:scatterChart>
        <c:scatterStyle val="lineMarker"/>
        <c:varyColors val="0"/>
        <c:ser>
          <c:idx val="1"/>
          <c:order val="0"/>
          <c:tx>
            <c:v>Additions</c:v>
          </c:tx>
          <c:spPr>
            <a:ln w="28575">
              <a:noFill/>
            </a:ln>
          </c:spPr>
          <c:marker>
            <c:symbol val="diamond"/>
            <c:size val="7"/>
            <c:spPr>
              <a:solidFill>
                <a:srgbClr val="FF00FF"/>
              </a:solidFill>
              <a:ln>
                <a:solidFill>
                  <a:srgbClr val="F20884"/>
                </a:solidFill>
                <a:prstDash val="solid"/>
              </a:ln>
            </c:spPr>
          </c:marker>
          <c:xVal>
            <c:numRef>
              <c:f>'AC7'!$B$17:$B$33</c:f>
              <c:numCache>
                <c:formatCode>dd/mm/yyyy;@</c:formatCode>
                <c:ptCount val="17"/>
              </c:numCache>
            </c:numRef>
          </c:xVal>
          <c:yVal>
            <c:numRef>
              <c:f>'AC7'!$H$17:$H$33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4678-4760-9277-B6221ED93BD3}"/>
            </c:ext>
          </c:extLst>
        </c:ser>
        <c:ser>
          <c:idx val="2"/>
          <c:order val="1"/>
          <c:tx>
            <c:v>Removals</c:v>
          </c:tx>
          <c:spPr>
            <a:ln w="28575">
              <a:noFill/>
            </a:ln>
          </c:spPr>
          <c:marker>
            <c:symbol val="triangle"/>
            <c:size val="7"/>
            <c:spPr>
              <a:solidFill>
                <a:srgbClr val="FFFF00"/>
              </a:solidFill>
              <a:ln>
                <a:solidFill>
                  <a:srgbClr val="FCF305"/>
                </a:solidFill>
                <a:prstDash val="solid"/>
              </a:ln>
            </c:spPr>
          </c:marker>
          <c:xVal>
            <c:numRef>
              <c:f>'AC7'!$B$38:$B$54</c:f>
              <c:numCache>
                <c:formatCode>dd/mm/yyyy;@</c:formatCode>
                <c:ptCount val="17"/>
              </c:numCache>
            </c:numRef>
          </c:xVal>
          <c:yVal>
            <c:numRef>
              <c:f>'AC7'!$H$38:$H$54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4678-4760-9277-B6221ED93BD3}"/>
            </c:ext>
          </c:extLst>
        </c:ser>
        <c:dLbls>
          <c:showLegendKey val="0"/>
          <c:showVal val="0"/>
          <c:showCatName val="0"/>
          <c:showSerName val="0"/>
          <c:showPercent val="0"/>
          <c:showBubbleSize val="0"/>
        </c:dLbls>
        <c:axId val="196419136"/>
        <c:axId val="444240544"/>
      </c:scatterChart>
      <c:valAx>
        <c:axId val="196419136"/>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444240544"/>
        <c:crosses val="max"/>
        <c:crossBetween val="midCat"/>
      </c:valAx>
      <c:valAx>
        <c:axId val="44424054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478266908944074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196419136"/>
        <c:crosses val="autoZero"/>
        <c:crossBetween val="midCat"/>
      </c:valAx>
      <c:spPr>
        <a:solidFill>
          <a:srgbClr val="C0C0C0"/>
        </a:solidFill>
        <a:ln w="12700">
          <a:solidFill>
            <a:srgbClr val="808080"/>
          </a:solidFill>
          <a:prstDash val="solid"/>
        </a:ln>
      </c:spPr>
    </c:plotArea>
    <c:legend>
      <c:legendPos val="r"/>
      <c:layout>
        <c:manualLayout>
          <c:xMode val="edge"/>
          <c:yMode val="edge"/>
          <c:x val="0.85124053708162506"/>
          <c:y val="0.56923173834039975"/>
          <c:w val="0.13016550617123268"/>
          <c:h val="9.230769230769231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6442289755102927"/>
          <c:y val="3.4782636785786393E-2"/>
        </c:manualLayout>
      </c:layout>
      <c:overlay val="0"/>
      <c:spPr>
        <a:noFill/>
        <a:ln w="25400">
          <a:noFill/>
        </a:ln>
      </c:spPr>
    </c:title>
    <c:autoTitleDeleted val="0"/>
    <c:plotArea>
      <c:layout>
        <c:manualLayout>
          <c:layoutTarget val="inner"/>
          <c:xMode val="edge"/>
          <c:yMode val="edge"/>
          <c:x val="9.8557605545978061E-2"/>
          <c:y val="0.23043514951248756"/>
          <c:w val="0.72596089938744823"/>
          <c:h val="0.69565328154713224"/>
        </c:manualLayout>
      </c:layout>
      <c:scatterChart>
        <c:scatterStyle val="lineMarker"/>
        <c:varyColors val="0"/>
        <c:ser>
          <c:idx val="1"/>
          <c:order val="0"/>
          <c:tx>
            <c:v>Additions</c:v>
          </c:tx>
          <c:spPr>
            <a:ln w="28575">
              <a:noFill/>
            </a:ln>
          </c:spPr>
          <c:marker>
            <c:symbol val="diamond"/>
            <c:size val="7"/>
            <c:spPr>
              <a:solidFill>
                <a:srgbClr val="FF00FF"/>
              </a:solidFill>
              <a:ln>
                <a:solidFill>
                  <a:srgbClr val="F20884"/>
                </a:solidFill>
                <a:prstDash val="solid"/>
              </a:ln>
            </c:spPr>
          </c:marker>
          <c:xVal>
            <c:numRef>
              <c:f>'AC Chiller 1 - CKT 2'!$B$17:$B$33</c:f>
              <c:numCache>
                <c:formatCode>dd/mm/yyyy;@</c:formatCode>
                <c:ptCount val="17"/>
              </c:numCache>
            </c:numRef>
          </c:xVal>
          <c:yVal>
            <c:numRef>
              <c:f>'AC Chiller 1 - CKT 2'!$H$17:$H$33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A25B-479C-B865-B7D844097A76}"/>
            </c:ext>
          </c:extLst>
        </c:ser>
        <c:ser>
          <c:idx val="2"/>
          <c:order val="1"/>
          <c:tx>
            <c:v>Removals</c:v>
          </c:tx>
          <c:spPr>
            <a:ln w="28575">
              <a:noFill/>
            </a:ln>
          </c:spPr>
          <c:marker>
            <c:symbol val="triangle"/>
            <c:size val="7"/>
            <c:spPr>
              <a:solidFill>
                <a:srgbClr val="FFFF00"/>
              </a:solidFill>
              <a:ln>
                <a:solidFill>
                  <a:srgbClr val="FCF305"/>
                </a:solidFill>
                <a:prstDash val="solid"/>
              </a:ln>
            </c:spPr>
          </c:marker>
          <c:xVal>
            <c:numRef>
              <c:f>'AC Chiller 1 - CKT 2'!$B$38:$B$54</c:f>
              <c:numCache>
                <c:formatCode>dd/mm/yyyy;@</c:formatCode>
                <c:ptCount val="17"/>
              </c:numCache>
            </c:numRef>
          </c:xVal>
          <c:yVal>
            <c:numRef>
              <c:f>'AC Chiller 1 - CKT 2'!$H$38:$H$54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A25B-479C-B865-B7D844097A76}"/>
            </c:ext>
          </c:extLst>
        </c:ser>
        <c:dLbls>
          <c:showLegendKey val="0"/>
          <c:showVal val="0"/>
          <c:showCatName val="0"/>
          <c:showSerName val="0"/>
          <c:showPercent val="0"/>
          <c:showBubbleSize val="0"/>
        </c:dLbls>
        <c:axId val="444239368"/>
        <c:axId val="444231528"/>
      </c:scatterChart>
      <c:valAx>
        <c:axId val="444239368"/>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444231528"/>
        <c:crosses val="max"/>
        <c:crossBetween val="midCat"/>
      </c:valAx>
      <c:valAx>
        <c:axId val="44423152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478266908944074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444239368"/>
        <c:crosses val="autoZero"/>
        <c:crossBetween val="midCat"/>
      </c:valAx>
      <c:spPr>
        <a:solidFill>
          <a:srgbClr val="C0C0C0"/>
        </a:solidFill>
        <a:ln w="12700">
          <a:solidFill>
            <a:srgbClr val="808080"/>
          </a:solidFill>
          <a:prstDash val="solid"/>
        </a:ln>
      </c:spPr>
    </c:plotArea>
    <c:legend>
      <c:legendPos val="r"/>
      <c:layout>
        <c:manualLayout>
          <c:xMode val="edge"/>
          <c:yMode val="edge"/>
          <c:x val="0.85124053708162506"/>
          <c:y val="0.56923173834039975"/>
          <c:w val="0.13016550617123268"/>
          <c:h val="9.230769230769231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2115355415283833"/>
          <c:y val="3.4782636785786393E-2"/>
        </c:manualLayout>
      </c:layout>
      <c:overlay val="0"/>
      <c:spPr>
        <a:noFill/>
        <a:ln w="25400">
          <a:noFill/>
        </a:ln>
      </c:spPr>
    </c:title>
    <c:autoTitleDeleted val="0"/>
    <c:plotArea>
      <c:layout>
        <c:manualLayout>
          <c:layoutTarget val="inner"/>
          <c:xMode val="edge"/>
          <c:yMode val="edge"/>
          <c:x val="0.11538451380992554"/>
          <c:y val="0.24347864854149628"/>
          <c:w val="0.68269170670872614"/>
          <c:h val="0.67826194950845387"/>
        </c:manualLayout>
      </c:layout>
      <c:scatterChart>
        <c:scatterStyle val="lineMarker"/>
        <c:varyColors val="0"/>
        <c:ser>
          <c:idx val="1"/>
          <c:order val="0"/>
          <c:tx>
            <c:v>Additions</c:v>
          </c:tx>
          <c:spPr>
            <a:ln w="28575">
              <a:noFill/>
            </a:ln>
          </c:spPr>
          <c:marker>
            <c:symbol val="diamond"/>
            <c:size val="7"/>
            <c:spPr>
              <a:solidFill>
                <a:srgbClr val="DD0806"/>
              </a:solidFill>
              <a:ln>
                <a:solidFill>
                  <a:srgbClr val="DD0806"/>
                </a:solidFill>
                <a:prstDash val="solid"/>
              </a:ln>
            </c:spPr>
          </c:marker>
          <c:xVal>
            <c:numRef>
              <c:f>'AC7'!$B$17:$B$33</c:f>
              <c:numCache>
                <c:formatCode>dd/mm/yyyy;@</c:formatCode>
                <c:ptCount val="17"/>
              </c:numCache>
            </c:numRef>
          </c:xVal>
          <c:yVal>
            <c:numRef>
              <c:f>'AC7'!$H$17:$H$33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D0FC-44EA-9AA4-9AFF6B91082A}"/>
            </c:ext>
          </c:extLst>
        </c:ser>
        <c:ser>
          <c:idx val="2"/>
          <c:order val="1"/>
          <c:tx>
            <c:v>Removals</c:v>
          </c:tx>
          <c:spPr>
            <a:ln w="28575">
              <a:noFill/>
            </a:ln>
          </c:spPr>
          <c:marker>
            <c:symbol val="triangle"/>
            <c:size val="7"/>
            <c:spPr>
              <a:solidFill>
                <a:srgbClr val="1FB714"/>
              </a:solidFill>
              <a:ln>
                <a:solidFill>
                  <a:srgbClr val="1FB714"/>
                </a:solidFill>
                <a:prstDash val="solid"/>
              </a:ln>
            </c:spPr>
          </c:marker>
          <c:xVal>
            <c:numRef>
              <c:f>'AC7'!$B$38:$B$54</c:f>
              <c:numCache>
                <c:formatCode>dd/mm/yyyy;@</c:formatCode>
                <c:ptCount val="17"/>
              </c:numCache>
            </c:numRef>
          </c:xVal>
          <c:yVal>
            <c:numRef>
              <c:f>'AC7'!$H$38:$H$54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D0FC-44EA-9AA4-9AFF6B91082A}"/>
            </c:ext>
          </c:extLst>
        </c:ser>
        <c:dLbls>
          <c:showLegendKey val="0"/>
          <c:showVal val="0"/>
          <c:showCatName val="0"/>
          <c:showSerName val="0"/>
          <c:showPercent val="0"/>
          <c:showBubbleSize val="0"/>
        </c:dLbls>
        <c:axId val="444242504"/>
        <c:axId val="444239760"/>
      </c:scatterChart>
      <c:valAx>
        <c:axId val="444242504"/>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4239760"/>
        <c:crosses val="max"/>
        <c:crossBetween val="midCat"/>
      </c:valAx>
      <c:valAx>
        <c:axId val="444239760"/>
        <c:scaling>
          <c:orientation val="minMax"/>
        </c:scaling>
        <c:delete val="0"/>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173918029477084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4242504"/>
        <c:crosses val="autoZero"/>
        <c:crossBetween val="midCat"/>
      </c:valAx>
      <c:spPr>
        <a:solidFill>
          <a:srgbClr val="C0C0C0"/>
        </a:solidFill>
        <a:ln w="12700">
          <a:solidFill>
            <a:srgbClr val="808080"/>
          </a:solidFill>
          <a:prstDash val="solid"/>
        </a:ln>
      </c:spPr>
    </c:plotArea>
    <c:legend>
      <c:legendPos val="r"/>
      <c:layout>
        <c:manualLayout>
          <c:xMode val="edge"/>
          <c:yMode val="edge"/>
          <c:x val="0.83884384286674907"/>
          <c:y val="0.57538558449424582"/>
          <c:w val="0.14876054749354672"/>
          <c:h val="0.10153846153846158"/>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0913450901281969"/>
          <c:y val="3.4782636785786393E-2"/>
        </c:manualLayout>
      </c:layout>
      <c:overlay val="0"/>
      <c:spPr>
        <a:noFill/>
        <a:ln w="25400">
          <a:noFill/>
        </a:ln>
      </c:spPr>
    </c:title>
    <c:autoTitleDeleted val="0"/>
    <c:plotArea>
      <c:layout>
        <c:manualLayout>
          <c:layoutTarget val="inner"/>
          <c:xMode val="edge"/>
          <c:yMode val="edge"/>
          <c:x val="0.11778835784763232"/>
          <c:y val="0.24347864854149628"/>
          <c:w val="0.66586479844477864"/>
          <c:h val="0.67826194950845387"/>
        </c:manualLayout>
      </c:layout>
      <c:scatterChart>
        <c:scatterStyle val="lineMarker"/>
        <c:varyColors val="0"/>
        <c:ser>
          <c:idx val="1"/>
          <c:order val="0"/>
          <c:tx>
            <c:v>Additions</c:v>
          </c:tx>
          <c:spPr>
            <a:ln w="28575">
              <a:noFill/>
            </a:ln>
          </c:spPr>
          <c:marker>
            <c:symbol val="diamond"/>
            <c:size val="8"/>
            <c:spPr>
              <a:solidFill>
                <a:srgbClr val="DD0806"/>
              </a:solidFill>
              <a:ln>
                <a:solidFill>
                  <a:srgbClr val="DD0806"/>
                </a:solidFill>
                <a:prstDash val="solid"/>
              </a:ln>
            </c:spPr>
          </c:marker>
          <c:xVal>
            <c:numRef>
              <c:f>'AC7'!$B$17:$B$33</c:f>
              <c:numCache>
                <c:formatCode>dd/mm/yyyy;@</c:formatCode>
                <c:ptCount val="17"/>
              </c:numCache>
            </c:numRef>
          </c:xVal>
          <c:yVal>
            <c:numRef>
              <c:f>'AC7'!$D$17:$D$33</c:f>
              <c:numCache>
                <c:formatCode>#,##0.0</c:formatCode>
                <c:ptCount val="17"/>
              </c:numCache>
            </c:numRef>
          </c:yVal>
          <c:smooth val="0"/>
          <c:extLst>
            <c:ext xmlns:c16="http://schemas.microsoft.com/office/drawing/2014/chart" uri="{C3380CC4-5D6E-409C-BE32-E72D297353CC}">
              <c16:uniqueId val="{00000000-0835-4843-8BB4-077AE8F03198}"/>
            </c:ext>
          </c:extLst>
        </c:ser>
        <c:ser>
          <c:idx val="2"/>
          <c:order val="1"/>
          <c:tx>
            <c:v>Removals</c:v>
          </c:tx>
          <c:spPr>
            <a:ln w="28575">
              <a:noFill/>
            </a:ln>
          </c:spPr>
          <c:marker>
            <c:symbol val="triangle"/>
            <c:size val="8"/>
            <c:spPr>
              <a:solidFill>
                <a:srgbClr val="1FB714"/>
              </a:solidFill>
              <a:ln>
                <a:solidFill>
                  <a:srgbClr val="1FB714"/>
                </a:solidFill>
                <a:prstDash val="solid"/>
              </a:ln>
            </c:spPr>
          </c:marker>
          <c:xVal>
            <c:numRef>
              <c:f>'AC7'!$B$38:$B$54</c:f>
              <c:numCache>
                <c:formatCode>dd/mm/yyyy;@</c:formatCode>
                <c:ptCount val="17"/>
              </c:numCache>
            </c:numRef>
          </c:xVal>
          <c:yVal>
            <c:numRef>
              <c:f>'AC7'!$D$38:$D$54</c:f>
              <c:numCache>
                <c:formatCode>#,##0.0</c:formatCode>
                <c:ptCount val="17"/>
              </c:numCache>
            </c:numRef>
          </c:yVal>
          <c:smooth val="0"/>
          <c:extLst>
            <c:ext xmlns:c16="http://schemas.microsoft.com/office/drawing/2014/chart" uri="{C3380CC4-5D6E-409C-BE32-E72D297353CC}">
              <c16:uniqueId val="{00000001-0835-4843-8BB4-077AE8F03198}"/>
            </c:ext>
          </c:extLst>
        </c:ser>
        <c:dLbls>
          <c:showLegendKey val="0"/>
          <c:showVal val="0"/>
          <c:showCatName val="0"/>
          <c:showSerName val="0"/>
          <c:showPercent val="0"/>
          <c:showBubbleSize val="0"/>
        </c:dLbls>
        <c:axId val="444240936"/>
        <c:axId val="444238584"/>
      </c:scatterChart>
      <c:valAx>
        <c:axId val="444240936"/>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4238584"/>
        <c:crosses val="max"/>
        <c:crossBetween val="midCat"/>
      </c:valAx>
      <c:valAx>
        <c:axId val="444238584"/>
        <c:scaling>
          <c:orientation val="minMax"/>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en-GB"/>
                  <a:t>Amount Added/ Removed kg</a:t>
                </a:r>
              </a:p>
            </c:rich>
          </c:tx>
          <c:layout>
            <c:manualLayout>
              <c:xMode val="edge"/>
              <c:yMode val="edge"/>
              <c:x val="3.1250081343137892E-2"/>
              <c:y val="0.2913046638400969"/>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4240936"/>
        <c:crosses val="autoZero"/>
        <c:crossBetween val="midCat"/>
      </c:valAx>
      <c:spPr>
        <a:solidFill>
          <a:srgbClr val="C0C0C0"/>
        </a:solidFill>
        <a:ln w="12700">
          <a:solidFill>
            <a:srgbClr val="808080"/>
          </a:solidFill>
          <a:prstDash val="solid"/>
        </a:ln>
      </c:spPr>
    </c:plotArea>
    <c:legend>
      <c:legendPos val="r"/>
      <c:layout>
        <c:manualLayout>
          <c:xMode val="edge"/>
          <c:yMode val="edge"/>
          <c:x val="0.8223149172469143"/>
          <c:y val="0.5784625075711689"/>
          <c:w val="0.16528947311338149"/>
          <c:h val="0.11076955380577425"/>
        </c:manualLayout>
      </c:layout>
      <c:overlay val="0"/>
      <c:spPr>
        <a:solidFill>
          <a:srgbClr val="FFFFFF"/>
        </a:solidFill>
        <a:ln w="3175">
          <a:solidFill>
            <a:srgbClr val="000000"/>
          </a:solidFill>
          <a:prstDash val="solid"/>
        </a:ln>
      </c:spPr>
      <c:txPr>
        <a:bodyPr/>
        <a:lstStyle/>
        <a:p>
          <a:pPr>
            <a:defRPr sz="87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6442289755102927"/>
          <c:y val="3.4782636785786393E-2"/>
        </c:manualLayout>
      </c:layout>
      <c:overlay val="0"/>
      <c:spPr>
        <a:noFill/>
        <a:ln w="25400">
          <a:noFill/>
        </a:ln>
      </c:spPr>
    </c:title>
    <c:autoTitleDeleted val="0"/>
    <c:plotArea>
      <c:layout>
        <c:manualLayout>
          <c:layoutTarget val="inner"/>
          <c:xMode val="edge"/>
          <c:yMode val="edge"/>
          <c:x val="9.8557605545978061E-2"/>
          <c:y val="0.23043514951248756"/>
          <c:w val="0.72596089938744823"/>
          <c:h val="0.69565328154713224"/>
        </c:manualLayout>
      </c:layout>
      <c:scatterChart>
        <c:scatterStyle val="lineMarker"/>
        <c:varyColors val="0"/>
        <c:ser>
          <c:idx val="1"/>
          <c:order val="0"/>
          <c:tx>
            <c:v>Additions</c:v>
          </c:tx>
          <c:spPr>
            <a:ln w="28575">
              <a:noFill/>
            </a:ln>
          </c:spPr>
          <c:marker>
            <c:symbol val="diamond"/>
            <c:size val="7"/>
            <c:spPr>
              <a:solidFill>
                <a:srgbClr val="FF00FF"/>
              </a:solidFill>
              <a:ln>
                <a:solidFill>
                  <a:srgbClr val="F20884"/>
                </a:solidFill>
                <a:prstDash val="solid"/>
              </a:ln>
            </c:spPr>
          </c:marker>
          <c:xVal>
            <c:numRef>
              <c:f>'AC8'!$B$17:$B$33</c:f>
              <c:numCache>
                <c:formatCode>dd/mm/yyyy;@</c:formatCode>
                <c:ptCount val="17"/>
              </c:numCache>
            </c:numRef>
          </c:xVal>
          <c:yVal>
            <c:numRef>
              <c:f>'AC8'!$H$17:$H$33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9607-4466-A231-97E67259DD28}"/>
            </c:ext>
          </c:extLst>
        </c:ser>
        <c:ser>
          <c:idx val="2"/>
          <c:order val="1"/>
          <c:tx>
            <c:v>Removals</c:v>
          </c:tx>
          <c:spPr>
            <a:ln w="28575">
              <a:noFill/>
            </a:ln>
          </c:spPr>
          <c:marker>
            <c:symbol val="triangle"/>
            <c:size val="7"/>
            <c:spPr>
              <a:solidFill>
                <a:srgbClr val="FFFF00"/>
              </a:solidFill>
              <a:ln>
                <a:solidFill>
                  <a:srgbClr val="FCF305"/>
                </a:solidFill>
                <a:prstDash val="solid"/>
              </a:ln>
            </c:spPr>
          </c:marker>
          <c:xVal>
            <c:numRef>
              <c:f>'AC8'!$B$38:$B$54</c:f>
              <c:numCache>
                <c:formatCode>dd/mm/yyyy;@</c:formatCode>
                <c:ptCount val="17"/>
              </c:numCache>
            </c:numRef>
          </c:xVal>
          <c:yVal>
            <c:numRef>
              <c:f>'AC8'!$H$38:$H$54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9607-4466-A231-97E67259DD28}"/>
            </c:ext>
          </c:extLst>
        </c:ser>
        <c:dLbls>
          <c:showLegendKey val="0"/>
          <c:showVal val="0"/>
          <c:showCatName val="0"/>
          <c:showSerName val="0"/>
          <c:showPercent val="0"/>
          <c:showBubbleSize val="0"/>
        </c:dLbls>
        <c:axId val="444232312"/>
        <c:axId val="444232704"/>
      </c:scatterChart>
      <c:valAx>
        <c:axId val="444232312"/>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444232704"/>
        <c:crosses val="max"/>
        <c:crossBetween val="midCat"/>
      </c:valAx>
      <c:valAx>
        <c:axId val="44423270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478266908944074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444232312"/>
        <c:crosses val="autoZero"/>
        <c:crossBetween val="midCat"/>
      </c:valAx>
      <c:spPr>
        <a:solidFill>
          <a:srgbClr val="C0C0C0"/>
        </a:solidFill>
        <a:ln w="12700">
          <a:solidFill>
            <a:srgbClr val="808080"/>
          </a:solidFill>
          <a:prstDash val="solid"/>
        </a:ln>
      </c:spPr>
    </c:plotArea>
    <c:legend>
      <c:legendPos val="r"/>
      <c:layout>
        <c:manualLayout>
          <c:xMode val="edge"/>
          <c:yMode val="edge"/>
          <c:x val="0.85124053708162506"/>
          <c:y val="0.56923173834039975"/>
          <c:w val="0.13016550617123268"/>
          <c:h val="9.230769230769231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6442289755102927"/>
          <c:y val="3.4782636785786393E-2"/>
        </c:manualLayout>
      </c:layout>
      <c:overlay val="0"/>
      <c:spPr>
        <a:noFill/>
        <a:ln w="25400">
          <a:noFill/>
        </a:ln>
      </c:spPr>
    </c:title>
    <c:autoTitleDeleted val="0"/>
    <c:plotArea>
      <c:layout>
        <c:manualLayout>
          <c:layoutTarget val="inner"/>
          <c:xMode val="edge"/>
          <c:yMode val="edge"/>
          <c:x val="9.8557605545978061E-2"/>
          <c:y val="0.23043514951248756"/>
          <c:w val="0.72596089938744823"/>
          <c:h val="0.69565328154713224"/>
        </c:manualLayout>
      </c:layout>
      <c:scatterChart>
        <c:scatterStyle val="lineMarker"/>
        <c:varyColors val="0"/>
        <c:ser>
          <c:idx val="1"/>
          <c:order val="0"/>
          <c:tx>
            <c:v>Additions</c:v>
          </c:tx>
          <c:spPr>
            <a:ln w="28575">
              <a:noFill/>
            </a:ln>
          </c:spPr>
          <c:marker>
            <c:symbol val="diamond"/>
            <c:size val="7"/>
            <c:spPr>
              <a:solidFill>
                <a:srgbClr val="FF00FF"/>
              </a:solidFill>
              <a:ln>
                <a:solidFill>
                  <a:srgbClr val="F20884"/>
                </a:solidFill>
                <a:prstDash val="solid"/>
              </a:ln>
            </c:spPr>
          </c:marker>
          <c:xVal>
            <c:numRef>
              <c:f>'AC Chiller 1 - CKT 2'!$B$17:$B$33</c:f>
              <c:numCache>
                <c:formatCode>dd/mm/yyyy;@</c:formatCode>
                <c:ptCount val="17"/>
              </c:numCache>
            </c:numRef>
          </c:xVal>
          <c:yVal>
            <c:numRef>
              <c:f>'AC Chiller 1 - CKT 2'!$H$17:$H$33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5F7F-469D-9D9B-72AC662F86F1}"/>
            </c:ext>
          </c:extLst>
        </c:ser>
        <c:ser>
          <c:idx val="2"/>
          <c:order val="1"/>
          <c:tx>
            <c:v>Removals</c:v>
          </c:tx>
          <c:spPr>
            <a:ln w="28575">
              <a:noFill/>
            </a:ln>
          </c:spPr>
          <c:marker>
            <c:symbol val="triangle"/>
            <c:size val="7"/>
            <c:spPr>
              <a:solidFill>
                <a:srgbClr val="FFFF00"/>
              </a:solidFill>
              <a:ln>
                <a:solidFill>
                  <a:srgbClr val="FCF305"/>
                </a:solidFill>
                <a:prstDash val="solid"/>
              </a:ln>
            </c:spPr>
          </c:marker>
          <c:xVal>
            <c:numRef>
              <c:f>'AC Chiller 1 - CKT 2'!$B$38:$B$54</c:f>
              <c:numCache>
                <c:formatCode>dd/mm/yyyy;@</c:formatCode>
                <c:ptCount val="17"/>
              </c:numCache>
            </c:numRef>
          </c:xVal>
          <c:yVal>
            <c:numRef>
              <c:f>'AC Chiller 1 - CKT 2'!$H$38:$H$54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5F7F-469D-9D9B-72AC662F86F1}"/>
            </c:ext>
          </c:extLst>
        </c:ser>
        <c:dLbls>
          <c:showLegendKey val="0"/>
          <c:showVal val="0"/>
          <c:showCatName val="0"/>
          <c:showSerName val="0"/>
          <c:showPercent val="0"/>
          <c:showBubbleSize val="0"/>
        </c:dLbls>
        <c:axId val="444233096"/>
        <c:axId val="444234272"/>
      </c:scatterChart>
      <c:valAx>
        <c:axId val="444233096"/>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444234272"/>
        <c:crosses val="max"/>
        <c:crossBetween val="midCat"/>
      </c:valAx>
      <c:valAx>
        <c:axId val="44423427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478266908944074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444233096"/>
        <c:crosses val="autoZero"/>
        <c:crossBetween val="midCat"/>
      </c:valAx>
      <c:spPr>
        <a:solidFill>
          <a:srgbClr val="C0C0C0"/>
        </a:solidFill>
        <a:ln w="12700">
          <a:solidFill>
            <a:srgbClr val="808080"/>
          </a:solidFill>
          <a:prstDash val="solid"/>
        </a:ln>
      </c:spPr>
    </c:plotArea>
    <c:legend>
      <c:legendPos val="r"/>
      <c:layout>
        <c:manualLayout>
          <c:xMode val="edge"/>
          <c:yMode val="edge"/>
          <c:x val="0.85124053708162506"/>
          <c:y val="0.56923173834039975"/>
          <c:w val="0.13016550617123268"/>
          <c:h val="9.230769230769231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2115355415283833"/>
          <c:y val="3.4782636785786393E-2"/>
        </c:manualLayout>
      </c:layout>
      <c:overlay val="0"/>
      <c:spPr>
        <a:noFill/>
        <a:ln w="25400">
          <a:noFill/>
        </a:ln>
      </c:spPr>
    </c:title>
    <c:autoTitleDeleted val="0"/>
    <c:plotArea>
      <c:layout>
        <c:manualLayout>
          <c:layoutTarget val="inner"/>
          <c:xMode val="edge"/>
          <c:yMode val="edge"/>
          <c:x val="0.11538451380992554"/>
          <c:y val="0.24347864854149628"/>
          <c:w val="0.68269170670872614"/>
          <c:h val="0.67826194950845387"/>
        </c:manualLayout>
      </c:layout>
      <c:scatterChart>
        <c:scatterStyle val="lineMarker"/>
        <c:varyColors val="0"/>
        <c:ser>
          <c:idx val="1"/>
          <c:order val="0"/>
          <c:tx>
            <c:v>Additions</c:v>
          </c:tx>
          <c:spPr>
            <a:ln w="28575">
              <a:noFill/>
            </a:ln>
          </c:spPr>
          <c:marker>
            <c:symbol val="diamond"/>
            <c:size val="7"/>
            <c:spPr>
              <a:solidFill>
                <a:srgbClr val="DD0806"/>
              </a:solidFill>
              <a:ln>
                <a:solidFill>
                  <a:srgbClr val="DD0806"/>
                </a:solidFill>
                <a:prstDash val="solid"/>
              </a:ln>
            </c:spPr>
          </c:marker>
          <c:xVal>
            <c:numRef>
              <c:f>'AC8'!$B$17:$B$33</c:f>
              <c:numCache>
                <c:formatCode>dd/mm/yyyy;@</c:formatCode>
                <c:ptCount val="17"/>
              </c:numCache>
            </c:numRef>
          </c:xVal>
          <c:yVal>
            <c:numRef>
              <c:f>'AC8'!$H$17:$H$33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5FD3-4C53-991E-0B2E2E86B397}"/>
            </c:ext>
          </c:extLst>
        </c:ser>
        <c:ser>
          <c:idx val="2"/>
          <c:order val="1"/>
          <c:tx>
            <c:v>Removals</c:v>
          </c:tx>
          <c:spPr>
            <a:ln w="28575">
              <a:noFill/>
            </a:ln>
          </c:spPr>
          <c:marker>
            <c:symbol val="triangle"/>
            <c:size val="7"/>
            <c:spPr>
              <a:solidFill>
                <a:srgbClr val="1FB714"/>
              </a:solidFill>
              <a:ln>
                <a:solidFill>
                  <a:srgbClr val="1FB714"/>
                </a:solidFill>
                <a:prstDash val="solid"/>
              </a:ln>
            </c:spPr>
          </c:marker>
          <c:xVal>
            <c:numRef>
              <c:f>'AC8'!$B$38:$B$54</c:f>
              <c:numCache>
                <c:formatCode>dd/mm/yyyy;@</c:formatCode>
                <c:ptCount val="17"/>
              </c:numCache>
            </c:numRef>
          </c:xVal>
          <c:yVal>
            <c:numRef>
              <c:f>'AC8'!$H$38:$H$54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5FD3-4C53-991E-0B2E2E86B397}"/>
            </c:ext>
          </c:extLst>
        </c:ser>
        <c:dLbls>
          <c:showLegendKey val="0"/>
          <c:showVal val="0"/>
          <c:showCatName val="0"/>
          <c:showSerName val="0"/>
          <c:showPercent val="0"/>
          <c:showBubbleSize val="0"/>
        </c:dLbls>
        <c:axId val="444237800"/>
        <c:axId val="444230744"/>
      </c:scatterChart>
      <c:valAx>
        <c:axId val="444237800"/>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4230744"/>
        <c:crosses val="max"/>
        <c:crossBetween val="midCat"/>
      </c:valAx>
      <c:valAx>
        <c:axId val="444230744"/>
        <c:scaling>
          <c:orientation val="minMax"/>
        </c:scaling>
        <c:delete val="0"/>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173918029477084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4237800"/>
        <c:crosses val="autoZero"/>
        <c:crossBetween val="midCat"/>
      </c:valAx>
      <c:spPr>
        <a:solidFill>
          <a:srgbClr val="C0C0C0"/>
        </a:solidFill>
        <a:ln w="12700">
          <a:solidFill>
            <a:srgbClr val="808080"/>
          </a:solidFill>
          <a:prstDash val="solid"/>
        </a:ln>
      </c:spPr>
    </c:plotArea>
    <c:legend>
      <c:legendPos val="r"/>
      <c:layout>
        <c:manualLayout>
          <c:xMode val="edge"/>
          <c:yMode val="edge"/>
          <c:x val="0.83884384286674907"/>
          <c:y val="0.57538558449424582"/>
          <c:w val="0.14876054749354672"/>
          <c:h val="0.10153846153846158"/>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0913450901281969"/>
          <c:y val="3.4782636785786393E-2"/>
        </c:manualLayout>
      </c:layout>
      <c:overlay val="0"/>
      <c:spPr>
        <a:noFill/>
        <a:ln w="25400">
          <a:noFill/>
        </a:ln>
      </c:spPr>
    </c:title>
    <c:autoTitleDeleted val="0"/>
    <c:plotArea>
      <c:layout>
        <c:manualLayout>
          <c:layoutTarget val="inner"/>
          <c:xMode val="edge"/>
          <c:yMode val="edge"/>
          <c:x val="0.11778835784763232"/>
          <c:y val="0.24347864854149628"/>
          <c:w val="0.66586479844477864"/>
          <c:h val="0.67826194950845387"/>
        </c:manualLayout>
      </c:layout>
      <c:scatterChart>
        <c:scatterStyle val="lineMarker"/>
        <c:varyColors val="0"/>
        <c:ser>
          <c:idx val="1"/>
          <c:order val="0"/>
          <c:tx>
            <c:v>Additions</c:v>
          </c:tx>
          <c:spPr>
            <a:ln w="28575">
              <a:noFill/>
            </a:ln>
          </c:spPr>
          <c:marker>
            <c:symbol val="diamond"/>
            <c:size val="8"/>
            <c:spPr>
              <a:solidFill>
                <a:srgbClr val="DD0806"/>
              </a:solidFill>
              <a:ln>
                <a:solidFill>
                  <a:srgbClr val="DD0806"/>
                </a:solidFill>
                <a:prstDash val="solid"/>
              </a:ln>
            </c:spPr>
          </c:marker>
          <c:xVal>
            <c:numRef>
              <c:f>'AC8'!$B$17:$B$33</c:f>
              <c:numCache>
                <c:formatCode>dd/mm/yyyy;@</c:formatCode>
                <c:ptCount val="17"/>
              </c:numCache>
            </c:numRef>
          </c:xVal>
          <c:yVal>
            <c:numRef>
              <c:f>'AC8'!$D$17:$D$33</c:f>
              <c:numCache>
                <c:formatCode>#,##0.0</c:formatCode>
                <c:ptCount val="17"/>
              </c:numCache>
            </c:numRef>
          </c:yVal>
          <c:smooth val="0"/>
          <c:extLst>
            <c:ext xmlns:c16="http://schemas.microsoft.com/office/drawing/2014/chart" uri="{C3380CC4-5D6E-409C-BE32-E72D297353CC}">
              <c16:uniqueId val="{00000000-29F2-4B4B-A6D8-BC73E66F9CBE}"/>
            </c:ext>
          </c:extLst>
        </c:ser>
        <c:ser>
          <c:idx val="2"/>
          <c:order val="1"/>
          <c:tx>
            <c:v>Removals</c:v>
          </c:tx>
          <c:spPr>
            <a:ln w="28575">
              <a:noFill/>
            </a:ln>
          </c:spPr>
          <c:marker>
            <c:symbol val="triangle"/>
            <c:size val="8"/>
            <c:spPr>
              <a:solidFill>
                <a:srgbClr val="1FB714"/>
              </a:solidFill>
              <a:ln>
                <a:solidFill>
                  <a:srgbClr val="1FB714"/>
                </a:solidFill>
                <a:prstDash val="solid"/>
              </a:ln>
            </c:spPr>
          </c:marker>
          <c:xVal>
            <c:numRef>
              <c:f>'AC8'!$B$38:$B$54</c:f>
              <c:numCache>
                <c:formatCode>dd/mm/yyyy;@</c:formatCode>
                <c:ptCount val="17"/>
              </c:numCache>
            </c:numRef>
          </c:xVal>
          <c:yVal>
            <c:numRef>
              <c:f>'AC8'!$D$38:$D$54</c:f>
              <c:numCache>
                <c:formatCode>#,##0.0</c:formatCode>
                <c:ptCount val="17"/>
              </c:numCache>
            </c:numRef>
          </c:yVal>
          <c:smooth val="0"/>
          <c:extLst>
            <c:ext xmlns:c16="http://schemas.microsoft.com/office/drawing/2014/chart" uri="{C3380CC4-5D6E-409C-BE32-E72D297353CC}">
              <c16:uniqueId val="{00000001-29F2-4B4B-A6D8-BC73E66F9CBE}"/>
            </c:ext>
          </c:extLst>
        </c:ser>
        <c:dLbls>
          <c:showLegendKey val="0"/>
          <c:showVal val="0"/>
          <c:showCatName val="0"/>
          <c:showSerName val="0"/>
          <c:showPercent val="0"/>
          <c:showBubbleSize val="0"/>
        </c:dLbls>
        <c:axId val="444236232"/>
        <c:axId val="444238192"/>
      </c:scatterChart>
      <c:valAx>
        <c:axId val="444236232"/>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4238192"/>
        <c:crosses val="max"/>
        <c:crossBetween val="midCat"/>
      </c:valAx>
      <c:valAx>
        <c:axId val="444238192"/>
        <c:scaling>
          <c:orientation val="minMax"/>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en-GB"/>
                  <a:t>Amount Added/ Removed kg</a:t>
                </a:r>
              </a:p>
            </c:rich>
          </c:tx>
          <c:layout>
            <c:manualLayout>
              <c:xMode val="edge"/>
              <c:yMode val="edge"/>
              <c:x val="3.1250081343137892E-2"/>
              <c:y val="0.2913046638400969"/>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4236232"/>
        <c:crosses val="autoZero"/>
        <c:crossBetween val="midCat"/>
      </c:valAx>
      <c:spPr>
        <a:solidFill>
          <a:srgbClr val="C0C0C0"/>
        </a:solidFill>
        <a:ln w="12700">
          <a:solidFill>
            <a:srgbClr val="808080"/>
          </a:solidFill>
          <a:prstDash val="solid"/>
        </a:ln>
      </c:spPr>
    </c:plotArea>
    <c:legend>
      <c:legendPos val="r"/>
      <c:layout>
        <c:manualLayout>
          <c:xMode val="edge"/>
          <c:yMode val="edge"/>
          <c:x val="0.8223149172469143"/>
          <c:y val="0.5784625075711689"/>
          <c:w val="0.16528947311338149"/>
          <c:h val="0.11076955380577425"/>
        </c:manualLayout>
      </c:layout>
      <c:overlay val="0"/>
      <c:spPr>
        <a:solidFill>
          <a:srgbClr val="FFFFFF"/>
        </a:solidFill>
        <a:ln w="3175">
          <a:solidFill>
            <a:srgbClr val="000000"/>
          </a:solidFill>
          <a:prstDash val="solid"/>
        </a:ln>
      </c:spPr>
      <c:txPr>
        <a:bodyPr/>
        <a:lstStyle/>
        <a:p>
          <a:pPr>
            <a:defRPr sz="87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6442289755102927"/>
          <c:y val="3.4782636785786393E-2"/>
        </c:manualLayout>
      </c:layout>
      <c:overlay val="0"/>
      <c:spPr>
        <a:noFill/>
        <a:ln w="25400">
          <a:noFill/>
        </a:ln>
      </c:spPr>
    </c:title>
    <c:autoTitleDeleted val="0"/>
    <c:plotArea>
      <c:layout>
        <c:manualLayout>
          <c:layoutTarget val="inner"/>
          <c:xMode val="edge"/>
          <c:yMode val="edge"/>
          <c:x val="9.8557605545978061E-2"/>
          <c:y val="0.23043514951248756"/>
          <c:w val="0.72596089938744823"/>
          <c:h val="0.69565328154713224"/>
        </c:manualLayout>
      </c:layout>
      <c:scatterChart>
        <c:scatterStyle val="lineMarker"/>
        <c:varyColors val="0"/>
        <c:ser>
          <c:idx val="1"/>
          <c:order val="0"/>
          <c:tx>
            <c:v>Additions</c:v>
          </c:tx>
          <c:spPr>
            <a:ln w="28575">
              <a:noFill/>
            </a:ln>
          </c:spPr>
          <c:marker>
            <c:symbol val="diamond"/>
            <c:size val="7"/>
            <c:spPr>
              <a:solidFill>
                <a:srgbClr val="FF00FF"/>
              </a:solidFill>
              <a:ln>
                <a:solidFill>
                  <a:srgbClr val="F20884"/>
                </a:solidFill>
                <a:prstDash val="solid"/>
              </a:ln>
            </c:spPr>
          </c:marker>
          <c:xVal>
            <c:numRef>
              <c:f>'AC Chiller 1 - CKT 2'!$B$17:$B$33</c:f>
              <c:numCache>
                <c:formatCode>dd/mm/yyyy;@</c:formatCode>
                <c:ptCount val="17"/>
              </c:numCache>
            </c:numRef>
          </c:xVal>
          <c:yVal>
            <c:numRef>
              <c:f>'AC Chiller 1 - CKT 2'!$H$17:$H$33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8900-4EC1-9139-EB530DCCAA26}"/>
            </c:ext>
          </c:extLst>
        </c:ser>
        <c:ser>
          <c:idx val="2"/>
          <c:order val="1"/>
          <c:tx>
            <c:v>Removals</c:v>
          </c:tx>
          <c:spPr>
            <a:ln w="28575">
              <a:noFill/>
            </a:ln>
          </c:spPr>
          <c:marker>
            <c:symbol val="triangle"/>
            <c:size val="7"/>
            <c:spPr>
              <a:solidFill>
                <a:srgbClr val="FFFF00"/>
              </a:solidFill>
              <a:ln>
                <a:solidFill>
                  <a:srgbClr val="FCF305"/>
                </a:solidFill>
                <a:prstDash val="solid"/>
              </a:ln>
            </c:spPr>
          </c:marker>
          <c:xVal>
            <c:numRef>
              <c:f>'AC Chiller 1 - CKT 2'!$B$38:$B$54</c:f>
              <c:numCache>
                <c:formatCode>dd/mm/yyyy;@</c:formatCode>
                <c:ptCount val="17"/>
              </c:numCache>
            </c:numRef>
          </c:xVal>
          <c:yVal>
            <c:numRef>
              <c:f>'AC Chiller 1 - CKT 2'!$H$38:$H$54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8900-4EC1-9139-EB530DCCAA26}"/>
            </c:ext>
          </c:extLst>
        </c:ser>
        <c:dLbls>
          <c:showLegendKey val="0"/>
          <c:showVal val="0"/>
          <c:showCatName val="0"/>
          <c:showSerName val="0"/>
          <c:showPercent val="0"/>
          <c:showBubbleSize val="0"/>
        </c:dLbls>
        <c:axId val="440574888"/>
        <c:axId val="440585472"/>
      </c:scatterChart>
      <c:valAx>
        <c:axId val="440574888"/>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440585472"/>
        <c:crosses val="max"/>
        <c:crossBetween val="midCat"/>
      </c:valAx>
      <c:valAx>
        <c:axId val="44058547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478266908944074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440574888"/>
        <c:crosses val="autoZero"/>
        <c:crossBetween val="midCat"/>
      </c:valAx>
      <c:spPr>
        <a:solidFill>
          <a:srgbClr val="C0C0C0"/>
        </a:solidFill>
        <a:ln w="12700">
          <a:solidFill>
            <a:srgbClr val="808080"/>
          </a:solidFill>
          <a:prstDash val="solid"/>
        </a:ln>
      </c:spPr>
    </c:plotArea>
    <c:legend>
      <c:legendPos val="r"/>
      <c:layout>
        <c:manualLayout>
          <c:xMode val="edge"/>
          <c:yMode val="edge"/>
          <c:x val="0.85124053708162506"/>
          <c:y val="0.56923173834039975"/>
          <c:w val="0.13016550617123268"/>
          <c:h val="9.230769230769231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6442289755102927"/>
          <c:y val="3.4782636785786393E-2"/>
        </c:manualLayout>
      </c:layout>
      <c:overlay val="0"/>
      <c:spPr>
        <a:noFill/>
        <a:ln w="25400">
          <a:noFill/>
        </a:ln>
      </c:spPr>
    </c:title>
    <c:autoTitleDeleted val="0"/>
    <c:plotArea>
      <c:layout>
        <c:manualLayout>
          <c:layoutTarget val="inner"/>
          <c:xMode val="edge"/>
          <c:yMode val="edge"/>
          <c:x val="9.8557605545978061E-2"/>
          <c:y val="0.23043514951248756"/>
          <c:w val="0.72596089938744823"/>
          <c:h val="0.69565328154713224"/>
        </c:manualLayout>
      </c:layout>
      <c:scatterChart>
        <c:scatterStyle val="lineMarker"/>
        <c:varyColors val="0"/>
        <c:ser>
          <c:idx val="1"/>
          <c:order val="0"/>
          <c:tx>
            <c:v>Additions</c:v>
          </c:tx>
          <c:spPr>
            <a:ln w="28575">
              <a:noFill/>
            </a:ln>
          </c:spPr>
          <c:marker>
            <c:symbol val="diamond"/>
            <c:size val="7"/>
            <c:spPr>
              <a:solidFill>
                <a:srgbClr val="FF00FF"/>
              </a:solidFill>
              <a:ln>
                <a:solidFill>
                  <a:srgbClr val="F20884"/>
                </a:solidFill>
                <a:prstDash val="solid"/>
              </a:ln>
            </c:spPr>
          </c:marker>
          <c:xVal>
            <c:numRef>
              <c:f>'Provisions Refrigeration - CKT1'!$B$17:$B$33</c:f>
              <c:numCache>
                <c:formatCode>dd/mm/yyyy;@</c:formatCode>
                <c:ptCount val="17"/>
              </c:numCache>
            </c:numRef>
          </c:xVal>
          <c:yVal>
            <c:numRef>
              <c:f>'Provisions Refrigeration - CKT1'!$H$17:$H$33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86C1-4942-BAD7-1FBA26749F6E}"/>
            </c:ext>
          </c:extLst>
        </c:ser>
        <c:ser>
          <c:idx val="2"/>
          <c:order val="1"/>
          <c:tx>
            <c:v>Removals</c:v>
          </c:tx>
          <c:spPr>
            <a:ln w="28575">
              <a:noFill/>
            </a:ln>
          </c:spPr>
          <c:marker>
            <c:symbol val="triangle"/>
            <c:size val="7"/>
            <c:spPr>
              <a:solidFill>
                <a:srgbClr val="FFFF00"/>
              </a:solidFill>
              <a:ln>
                <a:solidFill>
                  <a:srgbClr val="FCF305"/>
                </a:solidFill>
                <a:prstDash val="solid"/>
              </a:ln>
            </c:spPr>
          </c:marker>
          <c:xVal>
            <c:numRef>
              <c:f>'Provisions Refrigeration - CKT1'!$B$38:$B$54</c:f>
              <c:numCache>
                <c:formatCode>dd/mm/yyyy;@</c:formatCode>
                <c:ptCount val="17"/>
              </c:numCache>
            </c:numRef>
          </c:xVal>
          <c:yVal>
            <c:numRef>
              <c:f>'Provisions Refrigeration - CKT1'!$H$38:$H$54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86C1-4942-BAD7-1FBA26749F6E}"/>
            </c:ext>
          </c:extLst>
        </c:ser>
        <c:dLbls>
          <c:showLegendKey val="0"/>
          <c:showVal val="0"/>
          <c:showCatName val="0"/>
          <c:showSerName val="0"/>
          <c:showPercent val="0"/>
          <c:showBubbleSize val="0"/>
        </c:dLbls>
        <c:axId val="444236624"/>
        <c:axId val="444235840"/>
      </c:scatterChart>
      <c:valAx>
        <c:axId val="444236624"/>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444235840"/>
        <c:crosses val="max"/>
        <c:crossBetween val="midCat"/>
      </c:valAx>
      <c:valAx>
        <c:axId val="44423584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478266908944074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444236624"/>
        <c:crosses val="autoZero"/>
        <c:crossBetween val="midCat"/>
      </c:valAx>
      <c:spPr>
        <a:solidFill>
          <a:srgbClr val="C0C0C0"/>
        </a:solidFill>
        <a:ln w="12700">
          <a:solidFill>
            <a:srgbClr val="808080"/>
          </a:solidFill>
          <a:prstDash val="solid"/>
        </a:ln>
      </c:spPr>
    </c:plotArea>
    <c:legend>
      <c:legendPos val="r"/>
      <c:layout>
        <c:manualLayout>
          <c:xMode val="edge"/>
          <c:yMode val="edge"/>
          <c:x val="0.85124053708162506"/>
          <c:y val="0.56923173834039975"/>
          <c:w val="0.13016550617123268"/>
          <c:h val="9.230769230769231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6442289755102927"/>
          <c:y val="3.4782636785786393E-2"/>
        </c:manualLayout>
      </c:layout>
      <c:overlay val="0"/>
      <c:spPr>
        <a:noFill/>
        <a:ln w="25400">
          <a:noFill/>
        </a:ln>
      </c:spPr>
    </c:title>
    <c:autoTitleDeleted val="0"/>
    <c:plotArea>
      <c:layout>
        <c:manualLayout>
          <c:layoutTarget val="inner"/>
          <c:xMode val="edge"/>
          <c:yMode val="edge"/>
          <c:x val="9.8557605545978061E-2"/>
          <c:y val="0.23043514951248756"/>
          <c:w val="0.72596089938744823"/>
          <c:h val="0.69565328154713224"/>
        </c:manualLayout>
      </c:layout>
      <c:scatterChart>
        <c:scatterStyle val="lineMarker"/>
        <c:varyColors val="0"/>
        <c:ser>
          <c:idx val="1"/>
          <c:order val="0"/>
          <c:tx>
            <c:v>Additions</c:v>
          </c:tx>
          <c:spPr>
            <a:ln w="28575">
              <a:noFill/>
            </a:ln>
          </c:spPr>
          <c:marker>
            <c:symbol val="diamond"/>
            <c:size val="7"/>
            <c:spPr>
              <a:solidFill>
                <a:srgbClr val="FF00FF"/>
              </a:solidFill>
              <a:ln>
                <a:solidFill>
                  <a:srgbClr val="F20884"/>
                </a:solidFill>
                <a:prstDash val="solid"/>
              </a:ln>
            </c:spPr>
          </c:marker>
          <c:xVal>
            <c:numRef>
              <c:f>'AC Chiller 1 - CKT 2'!$B$17:$B$33</c:f>
              <c:numCache>
                <c:formatCode>dd/mm/yyyy;@</c:formatCode>
                <c:ptCount val="17"/>
              </c:numCache>
            </c:numRef>
          </c:xVal>
          <c:yVal>
            <c:numRef>
              <c:f>'AC Chiller 1 - CKT 2'!$H$17:$H$33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13C0-4C7A-B61C-FFE16BA7DC37}"/>
            </c:ext>
          </c:extLst>
        </c:ser>
        <c:ser>
          <c:idx val="2"/>
          <c:order val="1"/>
          <c:tx>
            <c:v>Removals</c:v>
          </c:tx>
          <c:spPr>
            <a:ln w="28575">
              <a:noFill/>
            </a:ln>
          </c:spPr>
          <c:marker>
            <c:symbol val="triangle"/>
            <c:size val="7"/>
            <c:spPr>
              <a:solidFill>
                <a:srgbClr val="FFFF00"/>
              </a:solidFill>
              <a:ln>
                <a:solidFill>
                  <a:srgbClr val="FCF305"/>
                </a:solidFill>
                <a:prstDash val="solid"/>
              </a:ln>
            </c:spPr>
          </c:marker>
          <c:xVal>
            <c:numRef>
              <c:f>'AC Chiller 1 - CKT 2'!$B$38:$B$54</c:f>
              <c:numCache>
                <c:formatCode>dd/mm/yyyy;@</c:formatCode>
                <c:ptCount val="17"/>
              </c:numCache>
            </c:numRef>
          </c:xVal>
          <c:yVal>
            <c:numRef>
              <c:f>'AC Chiller 1 - CKT 2'!$H$38:$H$54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13C0-4C7A-B61C-FFE16BA7DC37}"/>
            </c:ext>
          </c:extLst>
        </c:ser>
        <c:dLbls>
          <c:showLegendKey val="0"/>
          <c:showVal val="0"/>
          <c:showCatName val="0"/>
          <c:showSerName val="0"/>
          <c:showPercent val="0"/>
          <c:showBubbleSize val="0"/>
        </c:dLbls>
        <c:axId val="444237408"/>
        <c:axId val="444238976"/>
      </c:scatterChart>
      <c:valAx>
        <c:axId val="444237408"/>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444238976"/>
        <c:crosses val="max"/>
        <c:crossBetween val="midCat"/>
      </c:valAx>
      <c:valAx>
        <c:axId val="44423897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478266908944074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444237408"/>
        <c:crosses val="autoZero"/>
        <c:crossBetween val="midCat"/>
      </c:valAx>
      <c:spPr>
        <a:solidFill>
          <a:srgbClr val="C0C0C0"/>
        </a:solidFill>
        <a:ln w="12700">
          <a:solidFill>
            <a:srgbClr val="808080"/>
          </a:solidFill>
          <a:prstDash val="solid"/>
        </a:ln>
      </c:spPr>
    </c:plotArea>
    <c:legend>
      <c:legendPos val="r"/>
      <c:layout>
        <c:manualLayout>
          <c:xMode val="edge"/>
          <c:yMode val="edge"/>
          <c:x val="0.85124053708162506"/>
          <c:y val="0.56923173834039975"/>
          <c:w val="0.13016550617123268"/>
          <c:h val="9.230769230769231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2115355415283833"/>
          <c:y val="3.4782636785786393E-2"/>
        </c:manualLayout>
      </c:layout>
      <c:overlay val="0"/>
      <c:spPr>
        <a:noFill/>
        <a:ln w="25400">
          <a:noFill/>
        </a:ln>
      </c:spPr>
    </c:title>
    <c:autoTitleDeleted val="0"/>
    <c:plotArea>
      <c:layout>
        <c:manualLayout>
          <c:layoutTarget val="inner"/>
          <c:xMode val="edge"/>
          <c:yMode val="edge"/>
          <c:x val="0.11538451380992554"/>
          <c:y val="0.24347864854149628"/>
          <c:w val="0.68269170670872614"/>
          <c:h val="0.67826194950845387"/>
        </c:manualLayout>
      </c:layout>
      <c:scatterChart>
        <c:scatterStyle val="lineMarker"/>
        <c:varyColors val="0"/>
        <c:ser>
          <c:idx val="1"/>
          <c:order val="0"/>
          <c:tx>
            <c:v>Additions</c:v>
          </c:tx>
          <c:spPr>
            <a:ln w="28575">
              <a:noFill/>
            </a:ln>
          </c:spPr>
          <c:marker>
            <c:symbol val="diamond"/>
            <c:size val="7"/>
            <c:spPr>
              <a:solidFill>
                <a:srgbClr val="DD0806"/>
              </a:solidFill>
              <a:ln>
                <a:solidFill>
                  <a:srgbClr val="DD0806"/>
                </a:solidFill>
                <a:prstDash val="solid"/>
              </a:ln>
            </c:spPr>
          </c:marker>
          <c:xVal>
            <c:numRef>
              <c:f>'Provisions Refrigeration - CKT1'!$B$17:$B$33</c:f>
              <c:numCache>
                <c:formatCode>dd/mm/yyyy;@</c:formatCode>
                <c:ptCount val="17"/>
              </c:numCache>
            </c:numRef>
          </c:xVal>
          <c:yVal>
            <c:numRef>
              <c:f>'Provisions Refrigeration - CKT1'!$H$17:$H$33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7FDB-4986-80B0-3D2B2A9DFD1F}"/>
            </c:ext>
          </c:extLst>
        </c:ser>
        <c:ser>
          <c:idx val="2"/>
          <c:order val="1"/>
          <c:tx>
            <c:v>Removals</c:v>
          </c:tx>
          <c:spPr>
            <a:ln w="28575">
              <a:noFill/>
            </a:ln>
          </c:spPr>
          <c:marker>
            <c:symbol val="triangle"/>
            <c:size val="7"/>
            <c:spPr>
              <a:solidFill>
                <a:srgbClr val="1FB714"/>
              </a:solidFill>
              <a:ln>
                <a:solidFill>
                  <a:srgbClr val="1FB714"/>
                </a:solidFill>
                <a:prstDash val="solid"/>
              </a:ln>
            </c:spPr>
          </c:marker>
          <c:xVal>
            <c:numRef>
              <c:f>'Provisions Refrigeration - CKT1'!$B$38:$B$54</c:f>
              <c:numCache>
                <c:formatCode>dd/mm/yyyy;@</c:formatCode>
                <c:ptCount val="17"/>
              </c:numCache>
            </c:numRef>
          </c:xVal>
          <c:yVal>
            <c:numRef>
              <c:f>'Provisions Refrigeration - CKT1'!$H$38:$H$54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7FDB-4986-80B0-3D2B2A9DFD1F}"/>
            </c:ext>
          </c:extLst>
        </c:ser>
        <c:dLbls>
          <c:showLegendKey val="0"/>
          <c:showVal val="0"/>
          <c:showCatName val="0"/>
          <c:showSerName val="0"/>
          <c:showPercent val="0"/>
          <c:showBubbleSize val="0"/>
        </c:dLbls>
        <c:axId val="444241720"/>
        <c:axId val="444247992"/>
      </c:scatterChart>
      <c:valAx>
        <c:axId val="444241720"/>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4247992"/>
        <c:crosses val="max"/>
        <c:crossBetween val="midCat"/>
      </c:valAx>
      <c:valAx>
        <c:axId val="444247992"/>
        <c:scaling>
          <c:orientation val="minMax"/>
        </c:scaling>
        <c:delete val="0"/>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173918029477084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4241720"/>
        <c:crosses val="autoZero"/>
        <c:crossBetween val="midCat"/>
      </c:valAx>
      <c:spPr>
        <a:solidFill>
          <a:srgbClr val="C0C0C0"/>
        </a:solidFill>
        <a:ln w="12700">
          <a:solidFill>
            <a:srgbClr val="808080"/>
          </a:solidFill>
          <a:prstDash val="solid"/>
        </a:ln>
      </c:spPr>
    </c:plotArea>
    <c:legend>
      <c:legendPos val="r"/>
      <c:layout>
        <c:manualLayout>
          <c:xMode val="edge"/>
          <c:yMode val="edge"/>
          <c:x val="0.83884384286674907"/>
          <c:y val="0.57538558449424582"/>
          <c:w val="0.14876054749354672"/>
          <c:h val="0.10153846153846158"/>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0913450901281969"/>
          <c:y val="3.4782636785786393E-2"/>
        </c:manualLayout>
      </c:layout>
      <c:overlay val="0"/>
      <c:spPr>
        <a:noFill/>
        <a:ln w="25400">
          <a:noFill/>
        </a:ln>
      </c:spPr>
    </c:title>
    <c:autoTitleDeleted val="0"/>
    <c:plotArea>
      <c:layout>
        <c:manualLayout>
          <c:layoutTarget val="inner"/>
          <c:xMode val="edge"/>
          <c:yMode val="edge"/>
          <c:x val="0.11778835784763232"/>
          <c:y val="0.24347864854149628"/>
          <c:w val="0.66586479844477864"/>
          <c:h val="0.67826194950845387"/>
        </c:manualLayout>
      </c:layout>
      <c:scatterChart>
        <c:scatterStyle val="lineMarker"/>
        <c:varyColors val="0"/>
        <c:ser>
          <c:idx val="1"/>
          <c:order val="0"/>
          <c:tx>
            <c:v>Additions</c:v>
          </c:tx>
          <c:spPr>
            <a:ln w="28575">
              <a:noFill/>
            </a:ln>
          </c:spPr>
          <c:marker>
            <c:symbol val="diamond"/>
            <c:size val="8"/>
            <c:spPr>
              <a:solidFill>
                <a:srgbClr val="DD0806"/>
              </a:solidFill>
              <a:ln>
                <a:solidFill>
                  <a:srgbClr val="DD0806"/>
                </a:solidFill>
                <a:prstDash val="solid"/>
              </a:ln>
            </c:spPr>
          </c:marker>
          <c:xVal>
            <c:numRef>
              <c:f>'Provisions Refrigeration - CKT1'!$B$17:$B$33</c:f>
              <c:numCache>
                <c:formatCode>dd/mm/yyyy;@</c:formatCode>
                <c:ptCount val="17"/>
              </c:numCache>
            </c:numRef>
          </c:xVal>
          <c:yVal>
            <c:numRef>
              <c:f>'Provisions Refrigeration - CKT1'!$D$17:$D$33</c:f>
              <c:numCache>
                <c:formatCode>#,##0.0</c:formatCode>
                <c:ptCount val="17"/>
              </c:numCache>
            </c:numRef>
          </c:yVal>
          <c:smooth val="0"/>
          <c:extLst>
            <c:ext xmlns:c16="http://schemas.microsoft.com/office/drawing/2014/chart" uri="{C3380CC4-5D6E-409C-BE32-E72D297353CC}">
              <c16:uniqueId val="{00000000-E3F8-43D7-9FCF-B72539C1338B}"/>
            </c:ext>
          </c:extLst>
        </c:ser>
        <c:ser>
          <c:idx val="2"/>
          <c:order val="1"/>
          <c:tx>
            <c:v>Removals</c:v>
          </c:tx>
          <c:spPr>
            <a:ln w="28575">
              <a:noFill/>
            </a:ln>
          </c:spPr>
          <c:marker>
            <c:symbol val="triangle"/>
            <c:size val="8"/>
            <c:spPr>
              <a:solidFill>
                <a:srgbClr val="1FB714"/>
              </a:solidFill>
              <a:ln>
                <a:solidFill>
                  <a:srgbClr val="1FB714"/>
                </a:solidFill>
                <a:prstDash val="solid"/>
              </a:ln>
            </c:spPr>
          </c:marker>
          <c:xVal>
            <c:numRef>
              <c:f>'Provisions Refrigeration - CKT1'!$B$38:$B$54</c:f>
              <c:numCache>
                <c:formatCode>dd/mm/yyyy;@</c:formatCode>
                <c:ptCount val="17"/>
              </c:numCache>
            </c:numRef>
          </c:xVal>
          <c:yVal>
            <c:numRef>
              <c:f>'Provisions Refrigeration - CKT1'!$D$38:$D$54</c:f>
              <c:numCache>
                <c:formatCode>#,##0.0</c:formatCode>
                <c:ptCount val="17"/>
              </c:numCache>
            </c:numRef>
          </c:yVal>
          <c:smooth val="0"/>
          <c:extLst>
            <c:ext xmlns:c16="http://schemas.microsoft.com/office/drawing/2014/chart" uri="{C3380CC4-5D6E-409C-BE32-E72D297353CC}">
              <c16:uniqueId val="{00000001-E3F8-43D7-9FCF-B72539C1338B}"/>
            </c:ext>
          </c:extLst>
        </c:ser>
        <c:dLbls>
          <c:showLegendKey val="0"/>
          <c:showVal val="0"/>
          <c:showCatName val="0"/>
          <c:showSerName val="0"/>
          <c:showPercent val="0"/>
          <c:showBubbleSize val="0"/>
        </c:dLbls>
        <c:axId val="444246424"/>
        <c:axId val="444247600"/>
      </c:scatterChart>
      <c:valAx>
        <c:axId val="444246424"/>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4247600"/>
        <c:crosses val="max"/>
        <c:crossBetween val="midCat"/>
      </c:valAx>
      <c:valAx>
        <c:axId val="444247600"/>
        <c:scaling>
          <c:orientation val="minMax"/>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en-GB"/>
                  <a:t>Amount Added/ Removed kg</a:t>
                </a:r>
              </a:p>
            </c:rich>
          </c:tx>
          <c:layout>
            <c:manualLayout>
              <c:xMode val="edge"/>
              <c:yMode val="edge"/>
              <c:x val="3.1250081343137892E-2"/>
              <c:y val="0.2913046638400969"/>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4246424"/>
        <c:crosses val="autoZero"/>
        <c:crossBetween val="midCat"/>
      </c:valAx>
      <c:spPr>
        <a:solidFill>
          <a:srgbClr val="C0C0C0"/>
        </a:solidFill>
        <a:ln w="12700">
          <a:solidFill>
            <a:srgbClr val="808080"/>
          </a:solidFill>
          <a:prstDash val="solid"/>
        </a:ln>
      </c:spPr>
    </c:plotArea>
    <c:legend>
      <c:legendPos val="r"/>
      <c:layout>
        <c:manualLayout>
          <c:xMode val="edge"/>
          <c:yMode val="edge"/>
          <c:x val="0.8223149172469143"/>
          <c:y val="0.5784625075711689"/>
          <c:w val="0.16528947311338149"/>
          <c:h val="0.11076955380577425"/>
        </c:manualLayout>
      </c:layout>
      <c:overlay val="0"/>
      <c:spPr>
        <a:solidFill>
          <a:srgbClr val="FFFFFF"/>
        </a:solidFill>
        <a:ln w="3175">
          <a:solidFill>
            <a:srgbClr val="000000"/>
          </a:solidFill>
          <a:prstDash val="solid"/>
        </a:ln>
      </c:spPr>
      <c:txPr>
        <a:bodyPr/>
        <a:lstStyle/>
        <a:p>
          <a:pPr>
            <a:defRPr sz="87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6442289755102927"/>
          <c:y val="3.4782636785786393E-2"/>
        </c:manualLayout>
      </c:layout>
      <c:overlay val="0"/>
      <c:spPr>
        <a:noFill/>
        <a:ln w="25400">
          <a:noFill/>
        </a:ln>
      </c:spPr>
    </c:title>
    <c:autoTitleDeleted val="0"/>
    <c:plotArea>
      <c:layout>
        <c:manualLayout>
          <c:layoutTarget val="inner"/>
          <c:xMode val="edge"/>
          <c:yMode val="edge"/>
          <c:x val="9.8557605545978061E-2"/>
          <c:y val="0.23043514951248756"/>
          <c:w val="0.72596089938744823"/>
          <c:h val="0.69565328154713224"/>
        </c:manualLayout>
      </c:layout>
      <c:scatterChart>
        <c:scatterStyle val="lineMarker"/>
        <c:varyColors val="0"/>
        <c:ser>
          <c:idx val="1"/>
          <c:order val="0"/>
          <c:tx>
            <c:v>Additions</c:v>
          </c:tx>
          <c:spPr>
            <a:ln w="28575">
              <a:noFill/>
            </a:ln>
          </c:spPr>
          <c:marker>
            <c:symbol val="diamond"/>
            <c:size val="7"/>
            <c:spPr>
              <a:solidFill>
                <a:srgbClr val="FF00FF"/>
              </a:solidFill>
              <a:ln>
                <a:solidFill>
                  <a:srgbClr val="F20884"/>
                </a:solidFill>
                <a:prstDash val="solid"/>
              </a:ln>
            </c:spPr>
          </c:marker>
          <c:xVal>
            <c:numRef>
              <c:f>'Provisions Refrigeration - CKT2'!$B$17:$B$33</c:f>
              <c:numCache>
                <c:formatCode>dd/mm/yyyy;@</c:formatCode>
                <c:ptCount val="17"/>
              </c:numCache>
            </c:numRef>
          </c:xVal>
          <c:yVal>
            <c:numRef>
              <c:f>'Provisions Refrigeration - CKT2'!$H$17:$H$33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52B2-499A-8A6F-530C3B04B47C}"/>
            </c:ext>
          </c:extLst>
        </c:ser>
        <c:ser>
          <c:idx val="2"/>
          <c:order val="1"/>
          <c:tx>
            <c:v>Removals</c:v>
          </c:tx>
          <c:spPr>
            <a:ln w="28575">
              <a:noFill/>
            </a:ln>
          </c:spPr>
          <c:marker>
            <c:symbol val="triangle"/>
            <c:size val="7"/>
            <c:spPr>
              <a:solidFill>
                <a:srgbClr val="FFFF00"/>
              </a:solidFill>
              <a:ln>
                <a:solidFill>
                  <a:srgbClr val="FCF305"/>
                </a:solidFill>
                <a:prstDash val="solid"/>
              </a:ln>
            </c:spPr>
          </c:marker>
          <c:xVal>
            <c:numRef>
              <c:f>'Provisions Refrigeration - CKT2'!$B$38:$B$54</c:f>
              <c:numCache>
                <c:formatCode>dd/mm/yyyy;@</c:formatCode>
                <c:ptCount val="17"/>
              </c:numCache>
            </c:numRef>
          </c:xVal>
          <c:yVal>
            <c:numRef>
              <c:f>'Provisions Refrigeration - CKT2'!$H$38:$H$54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52B2-499A-8A6F-530C3B04B47C}"/>
            </c:ext>
          </c:extLst>
        </c:ser>
        <c:dLbls>
          <c:showLegendKey val="0"/>
          <c:showVal val="0"/>
          <c:showCatName val="0"/>
          <c:showSerName val="0"/>
          <c:showPercent val="0"/>
          <c:showBubbleSize val="0"/>
        </c:dLbls>
        <c:axId val="444245640"/>
        <c:axId val="444246032"/>
      </c:scatterChart>
      <c:valAx>
        <c:axId val="444245640"/>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444246032"/>
        <c:crosses val="max"/>
        <c:crossBetween val="midCat"/>
      </c:valAx>
      <c:valAx>
        <c:axId val="44424603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478266908944074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444245640"/>
        <c:crosses val="autoZero"/>
        <c:crossBetween val="midCat"/>
      </c:valAx>
      <c:spPr>
        <a:solidFill>
          <a:srgbClr val="C0C0C0"/>
        </a:solidFill>
        <a:ln w="12700">
          <a:solidFill>
            <a:srgbClr val="808080"/>
          </a:solidFill>
          <a:prstDash val="solid"/>
        </a:ln>
      </c:spPr>
    </c:plotArea>
    <c:legend>
      <c:legendPos val="r"/>
      <c:layout>
        <c:manualLayout>
          <c:xMode val="edge"/>
          <c:yMode val="edge"/>
          <c:x val="0.85124053708162506"/>
          <c:y val="0.56923173834039975"/>
          <c:w val="0.13016550617123268"/>
          <c:h val="9.230769230769231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6442289755102927"/>
          <c:y val="3.4782636785786393E-2"/>
        </c:manualLayout>
      </c:layout>
      <c:overlay val="0"/>
      <c:spPr>
        <a:noFill/>
        <a:ln w="25400">
          <a:noFill/>
        </a:ln>
      </c:spPr>
    </c:title>
    <c:autoTitleDeleted val="0"/>
    <c:plotArea>
      <c:layout>
        <c:manualLayout>
          <c:layoutTarget val="inner"/>
          <c:xMode val="edge"/>
          <c:yMode val="edge"/>
          <c:x val="9.8557605545978061E-2"/>
          <c:y val="0.23043514951248756"/>
          <c:w val="0.72596089938744823"/>
          <c:h val="0.69565328154713224"/>
        </c:manualLayout>
      </c:layout>
      <c:scatterChart>
        <c:scatterStyle val="lineMarker"/>
        <c:varyColors val="0"/>
        <c:ser>
          <c:idx val="1"/>
          <c:order val="0"/>
          <c:tx>
            <c:v>Additions</c:v>
          </c:tx>
          <c:spPr>
            <a:ln w="28575">
              <a:noFill/>
            </a:ln>
          </c:spPr>
          <c:marker>
            <c:symbol val="diamond"/>
            <c:size val="7"/>
            <c:spPr>
              <a:solidFill>
                <a:srgbClr val="FF00FF"/>
              </a:solidFill>
              <a:ln>
                <a:solidFill>
                  <a:srgbClr val="F20884"/>
                </a:solidFill>
                <a:prstDash val="solid"/>
              </a:ln>
            </c:spPr>
          </c:marker>
          <c:xVal>
            <c:numRef>
              <c:f>'AC Chiller 1 - CKT 2'!$B$17:$B$33</c:f>
              <c:numCache>
                <c:formatCode>dd/mm/yyyy;@</c:formatCode>
                <c:ptCount val="17"/>
              </c:numCache>
            </c:numRef>
          </c:xVal>
          <c:yVal>
            <c:numRef>
              <c:f>'AC Chiller 1 - CKT 2'!$H$17:$H$33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414A-4B4E-8859-2879648293D4}"/>
            </c:ext>
          </c:extLst>
        </c:ser>
        <c:ser>
          <c:idx val="2"/>
          <c:order val="1"/>
          <c:tx>
            <c:v>Removals</c:v>
          </c:tx>
          <c:spPr>
            <a:ln w="28575">
              <a:noFill/>
            </a:ln>
          </c:spPr>
          <c:marker>
            <c:symbol val="triangle"/>
            <c:size val="7"/>
            <c:spPr>
              <a:solidFill>
                <a:srgbClr val="FFFF00"/>
              </a:solidFill>
              <a:ln>
                <a:solidFill>
                  <a:srgbClr val="FCF305"/>
                </a:solidFill>
                <a:prstDash val="solid"/>
              </a:ln>
            </c:spPr>
          </c:marker>
          <c:xVal>
            <c:numRef>
              <c:f>'AC Chiller 1 - CKT 2'!$B$38:$B$54</c:f>
              <c:numCache>
                <c:formatCode>dd/mm/yyyy;@</c:formatCode>
                <c:ptCount val="17"/>
              </c:numCache>
            </c:numRef>
          </c:xVal>
          <c:yVal>
            <c:numRef>
              <c:f>'AC Chiller 1 - CKT 2'!$H$38:$H$54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414A-4B4E-8859-2879648293D4}"/>
            </c:ext>
          </c:extLst>
        </c:ser>
        <c:dLbls>
          <c:showLegendKey val="0"/>
          <c:showVal val="0"/>
          <c:showCatName val="0"/>
          <c:showSerName val="0"/>
          <c:showPercent val="0"/>
          <c:showBubbleSize val="0"/>
        </c:dLbls>
        <c:axId val="444246816"/>
        <c:axId val="444248384"/>
      </c:scatterChart>
      <c:valAx>
        <c:axId val="444246816"/>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444248384"/>
        <c:crosses val="max"/>
        <c:crossBetween val="midCat"/>
      </c:valAx>
      <c:valAx>
        <c:axId val="44424838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478266908944074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444246816"/>
        <c:crosses val="autoZero"/>
        <c:crossBetween val="midCat"/>
      </c:valAx>
      <c:spPr>
        <a:solidFill>
          <a:srgbClr val="C0C0C0"/>
        </a:solidFill>
        <a:ln w="12700">
          <a:solidFill>
            <a:srgbClr val="808080"/>
          </a:solidFill>
          <a:prstDash val="solid"/>
        </a:ln>
      </c:spPr>
    </c:plotArea>
    <c:legend>
      <c:legendPos val="r"/>
      <c:layout>
        <c:manualLayout>
          <c:xMode val="edge"/>
          <c:yMode val="edge"/>
          <c:x val="0.85124053708162506"/>
          <c:y val="0.56923173834039975"/>
          <c:w val="0.13016550617123268"/>
          <c:h val="9.230769230769231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2115355415283833"/>
          <c:y val="3.4782636785786393E-2"/>
        </c:manualLayout>
      </c:layout>
      <c:overlay val="0"/>
      <c:spPr>
        <a:noFill/>
        <a:ln w="25400">
          <a:noFill/>
        </a:ln>
      </c:spPr>
    </c:title>
    <c:autoTitleDeleted val="0"/>
    <c:plotArea>
      <c:layout>
        <c:manualLayout>
          <c:layoutTarget val="inner"/>
          <c:xMode val="edge"/>
          <c:yMode val="edge"/>
          <c:x val="0.11538451380992554"/>
          <c:y val="0.24347864854149628"/>
          <c:w val="0.68269170670872614"/>
          <c:h val="0.67826194950845387"/>
        </c:manualLayout>
      </c:layout>
      <c:scatterChart>
        <c:scatterStyle val="lineMarker"/>
        <c:varyColors val="0"/>
        <c:ser>
          <c:idx val="1"/>
          <c:order val="0"/>
          <c:tx>
            <c:v>Additions</c:v>
          </c:tx>
          <c:spPr>
            <a:ln w="28575">
              <a:noFill/>
            </a:ln>
          </c:spPr>
          <c:marker>
            <c:symbol val="diamond"/>
            <c:size val="7"/>
            <c:spPr>
              <a:solidFill>
                <a:srgbClr val="DD0806"/>
              </a:solidFill>
              <a:ln>
                <a:solidFill>
                  <a:srgbClr val="DD0806"/>
                </a:solidFill>
                <a:prstDash val="solid"/>
              </a:ln>
            </c:spPr>
          </c:marker>
          <c:xVal>
            <c:numRef>
              <c:f>'Provisions Refrigeration - CKT2'!$B$17:$B$33</c:f>
              <c:numCache>
                <c:formatCode>dd/mm/yyyy;@</c:formatCode>
                <c:ptCount val="17"/>
              </c:numCache>
            </c:numRef>
          </c:xVal>
          <c:yVal>
            <c:numRef>
              <c:f>'Provisions Refrigeration - CKT2'!$H$17:$H$33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6D0D-4070-99E2-F5D8E12D8908}"/>
            </c:ext>
          </c:extLst>
        </c:ser>
        <c:ser>
          <c:idx val="2"/>
          <c:order val="1"/>
          <c:tx>
            <c:v>Removals</c:v>
          </c:tx>
          <c:spPr>
            <a:ln w="28575">
              <a:noFill/>
            </a:ln>
          </c:spPr>
          <c:marker>
            <c:symbol val="triangle"/>
            <c:size val="7"/>
            <c:spPr>
              <a:solidFill>
                <a:srgbClr val="1FB714"/>
              </a:solidFill>
              <a:ln>
                <a:solidFill>
                  <a:srgbClr val="1FB714"/>
                </a:solidFill>
                <a:prstDash val="solid"/>
              </a:ln>
            </c:spPr>
          </c:marker>
          <c:xVal>
            <c:numRef>
              <c:f>'Provisions Refrigeration - CKT2'!$B$38:$B$54</c:f>
              <c:numCache>
                <c:formatCode>dd/mm/yyyy;@</c:formatCode>
                <c:ptCount val="17"/>
              </c:numCache>
            </c:numRef>
          </c:xVal>
          <c:yVal>
            <c:numRef>
              <c:f>'Provisions Refrigeration - CKT2'!$H$38:$H$54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6D0D-4070-99E2-F5D8E12D8908}"/>
            </c:ext>
          </c:extLst>
        </c:ser>
        <c:dLbls>
          <c:showLegendKey val="0"/>
          <c:showVal val="0"/>
          <c:showCatName val="0"/>
          <c:showSerName val="0"/>
          <c:showPercent val="0"/>
          <c:showBubbleSize val="0"/>
        </c:dLbls>
        <c:axId val="444249560"/>
        <c:axId val="444249952"/>
      </c:scatterChart>
      <c:valAx>
        <c:axId val="444249560"/>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4249952"/>
        <c:crosses val="max"/>
        <c:crossBetween val="midCat"/>
      </c:valAx>
      <c:valAx>
        <c:axId val="444249952"/>
        <c:scaling>
          <c:orientation val="minMax"/>
        </c:scaling>
        <c:delete val="0"/>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173918029477084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4249560"/>
        <c:crosses val="autoZero"/>
        <c:crossBetween val="midCat"/>
      </c:valAx>
      <c:spPr>
        <a:solidFill>
          <a:srgbClr val="C0C0C0"/>
        </a:solidFill>
        <a:ln w="12700">
          <a:solidFill>
            <a:srgbClr val="808080"/>
          </a:solidFill>
          <a:prstDash val="solid"/>
        </a:ln>
      </c:spPr>
    </c:plotArea>
    <c:legend>
      <c:legendPos val="r"/>
      <c:layout>
        <c:manualLayout>
          <c:xMode val="edge"/>
          <c:yMode val="edge"/>
          <c:x val="0.83884384286674907"/>
          <c:y val="0.57538558449424582"/>
          <c:w val="0.14876054749354672"/>
          <c:h val="0.10153846153846158"/>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0913450901281969"/>
          <c:y val="3.4782636785786393E-2"/>
        </c:manualLayout>
      </c:layout>
      <c:overlay val="0"/>
      <c:spPr>
        <a:noFill/>
        <a:ln w="25400">
          <a:noFill/>
        </a:ln>
      </c:spPr>
    </c:title>
    <c:autoTitleDeleted val="0"/>
    <c:plotArea>
      <c:layout>
        <c:manualLayout>
          <c:layoutTarget val="inner"/>
          <c:xMode val="edge"/>
          <c:yMode val="edge"/>
          <c:x val="0.11778835784763232"/>
          <c:y val="0.24347864854149628"/>
          <c:w val="0.66586479844477864"/>
          <c:h val="0.67826194950845387"/>
        </c:manualLayout>
      </c:layout>
      <c:scatterChart>
        <c:scatterStyle val="lineMarker"/>
        <c:varyColors val="0"/>
        <c:ser>
          <c:idx val="1"/>
          <c:order val="0"/>
          <c:tx>
            <c:v>Additions</c:v>
          </c:tx>
          <c:spPr>
            <a:ln w="28575">
              <a:noFill/>
            </a:ln>
          </c:spPr>
          <c:marker>
            <c:symbol val="diamond"/>
            <c:size val="8"/>
            <c:spPr>
              <a:solidFill>
                <a:srgbClr val="DD0806"/>
              </a:solidFill>
              <a:ln>
                <a:solidFill>
                  <a:srgbClr val="DD0806"/>
                </a:solidFill>
                <a:prstDash val="solid"/>
              </a:ln>
            </c:spPr>
          </c:marker>
          <c:xVal>
            <c:numRef>
              <c:f>'Provisions Refrigeration - CKT2'!$B$17:$B$33</c:f>
              <c:numCache>
                <c:formatCode>dd/mm/yyyy;@</c:formatCode>
                <c:ptCount val="17"/>
              </c:numCache>
            </c:numRef>
          </c:xVal>
          <c:yVal>
            <c:numRef>
              <c:f>'Provisions Refrigeration - CKT2'!$D$17:$D$33</c:f>
              <c:numCache>
                <c:formatCode>#,##0.0</c:formatCode>
                <c:ptCount val="17"/>
              </c:numCache>
            </c:numRef>
          </c:yVal>
          <c:smooth val="0"/>
          <c:extLst>
            <c:ext xmlns:c16="http://schemas.microsoft.com/office/drawing/2014/chart" uri="{C3380CC4-5D6E-409C-BE32-E72D297353CC}">
              <c16:uniqueId val="{00000000-4F7F-4029-84B8-AE4C9C9BC4FD}"/>
            </c:ext>
          </c:extLst>
        </c:ser>
        <c:ser>
          <c:idx val="2"/>
          <c:order val="1"/>
          <c:tx>
            <c:v>Removals</c:v>
          </c:tx>
          <c:spPr>
            <a:ln w="28575">
              <a:noFill/>
            </a:ln>
          </c:spPr>
          <c:marker>
            <c:symbol val="triangle"/>
            <c:size val="8"/>
            <c:spPr>
              <a:solidFill>
                <a:srgbClr val="1FB714"/>
              </a:solidFill>
              <a:ln>
                <a:solidFill>
                  <a:srgbClr val="1FB714"/>
                </a:solidFill>
                <a:prstDash val="solid"/>
              </a:ln>
            </c:spPr>
          </c:marker>
          <c:xVal>
            <c:numRef>
              <c:f>'Provisions Refrigeration - CKT2'!$B$38:$B$54</c:f>
              <c:numCache>
                <c:formatCode>dd/mm/yyyy;@</c:formatCode>
                <c:ptCount val="17"/>
              </c:numCache>
            </c:numRef>
          </c:xVal>
          <c:yVal>
            <c:numRef>
              <c:f>'Provisions Refrigeration - CKT2'!$D$38:$D$54</c:f>
              <c:numCache>
                <c:formatCode>#,##0.0</c:formatCode>
                <c:ptCount val="17"/>
              </c:numCache>
            </c:numRef>
          </c:yVal>
          <c:smooth val="0"/>
          <c:extLst>
            <c:ext xmlns:c16="http://schemas.microsoft.com/office/drawing/2014/chart" uri="{C3380CC4-5D6E-409C-BE32-E72D297353CC}">
              <c16:uniqueId val="{00000001-4F7F-4029-84B8-AE4C9C9BC4FD}"/>
            </c:ext>
          </c:extLst>
        </c:ser>
        <c:dLbls>
          <c:showLegendKey val="0"/>
          <c:showVal val="0"/>
          <c:showCatName val="0"/>
          <c:showSerName val="0"/>
          <c:showPercent val="0"/>
          <c:showBubbleSize val="0"/>
        </c:dLbls>
        <c:axId val="444243288"/>
        <c:axId val="444243680"/>
      </c:scatterChart>
      <c:valAx>
        <c:axId val="444243288"/>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4243680"/>
        <c:crosses val="max"/>
        <c:crossBetween val="midCat"/>
      </c:valAx>
      <c:valAx>
        <c:axId val="444243680"/>
        <c:scaling>
          <c:orientation val="minMax"/>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en-GB"/>
                  <a:t>Amount Added/ Removed kg</a:t>
                </a:r>
              </a:p>
            </c:rich>
          </c:tx>
          <c:layout>
            <c:manualLayout>
              <c:xMode val="edge"/>
              <c:yMode val="edge"/>
              <c:x val="3.1250081343137892E-2"/>
              <c:y val="0.2913046638400969"/>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4243288"/>
        <c:crosses val="autoZero"/>
        <c:crossBetween val="midCat"/>
      </c:valAx>
      <c:spPr>
        <a:solidFill>
          <a:srgbClr val="C0C0C0"/>
        </a:solidFill>
        <a:ln w="12700">
          <a:solidFill>
            <a:srgbClr val="808080"/>
          </a:solidFill>
          <a:prstDash val="solid"/>
        </a:ln>
      </c:spPr>
    </c:plotArea>
    <c:legend>
      <c:legendPos val="r"/>
      <c:layout>
        <c:manualLayout>
          <c:xMode val="edge"/>
          <c:yMode val="edge"/>
          <c:x val="0.8223149172469143"/>
          <c:y val="0.5784625075711689"/>
          <c:w val="0.16528947311338149"/>
          <c:h val="0.11076955380577425"/>
        </c:manualLayout>
      </c:layout>
      <c:overlay val="0"/>
      <c:spPr>
        <a:solidFill>
          <a:srgbClr val="FFFFFF"/>
        </a:solidFill>
        <a:ln w="3175">
          <a:solidFill>
            <a:srgbClr val="000000"/>
          </a:solidFill>
          <a:prstDash val="solid"/>
        </a:ln>
      </c:spPr>
      <c:txPr>
        <a:bodyPr/>
        <a:lstStyle/>
        <a:p>
          <a:pPr>
            <a:defRPr sz="87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6442289755102927"/>
          <c:y val="3.4782636785786393E-2"/>
        </c:manualLayout>
      </c:layout>
      <c:overlay val="0"/>
      <c:spPr>
        <a:noFill/>
        <a:ln w="25400">
          <a:noFill/>
        </a:ln>
      </c:spPr>
    </c:title>
    <c:autoTitleDeleted val="0"/>
    <c:plotArea>
      <c:layout>
        <c:manualLayout>
          <c:layoutTarget val="inner"/>
          <c:xMode val="edge"/>
          <c:yMode val="edge"/>
          <c:x val="9.8557605545978061E-2"/>
          <c:y val="0.23043514951248756"/>
          <c:w val="0.72596089938744823"/>
          <c:h val="0.69565328154713224"/>
        </c:manualLayout>
      </c:layout>
      <c:scatterChart>
        <c:scatterStyle val="lineMarker"/>
        <c:varyColors val="0"/>
        <c:ser>
          <c:idx val="1"/>
          <c:order val="0"/>
          <c:tx>
            <c:v>Additions</c:v>
          </c:tx>
          <c:spPr>
            <a:ln w="28575">
              <a:noFill/>
            </a:ln>
          </c:spPr>
          <c:marker>
            <c:symbol val="diamond"/>
            <c:size val="7"/>
            <c:spPr>
              <a:solidFill>
                <a:srgbClr val="FF00FF"/>
              </a:solidFill>
              <a:ln>
                <a:solidFill>
                  <a:srgbClr val="F20884"/>
                </a:solidFill>
                <a:prstDash val="solid"/>
              </a:ln>
            </c:spPr>
          </c:marker>
          <c:xVal>
            <c:numRef>
              <c:f>'Provisions Refrigeration - CKT3'!$B$17:$B$33</c:f>
              <c:numCache>
                <c:formatCode>dd/mm/yyyy;@</c:formatCode>
                <c:ptCount val="17"/>
              </c:numCache>
            </c:numRef>
          </c:xVal>
          <c:yVal>
            <c:numRef>
              <c:f>'Provisions Refrigeration - CKT3'!$H$17:$H$33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49C8-413E-BD7D-545702ED772E}"/>
            </c:ext>
          </c:extLst>
        </c:ser>
        <c:ser>
          <c:idx val="2"/>
          <c:order val="1"/>
          <c:tx>
            <c:v>Removals</c:v>
          </c:tx>
          <c:spPr>
            <a:ln w="28575">
              <a:noFill/>
            </a:ln>
          </c:spPr>
          <c:marker>
            <c:symbol val="triangle"/>
            <c:size val="7"/>
            <c:spPr>
              <a:solidFill>
                <a:srgbClr val="FFFF00"/>
              </a:solidFill>
              <a:ln>
                <a:solidFill>
                  <a:srgbClr val="FCF305"/>
                </a:solidFill>
                <a:prstDash val="solid"/>
              </a:ln>
            </c:spPr>
          </c:marker>
          <c:xVal>
            <c:numRef>
              <c:f>'Provisions Refrigeration - CKT3'!$B$38:$B$54</c:f>
              <c:numCache>
                <c:formatCode>dd/mm/yyyy;@</c:formatCode>
                <c:ptCount val="17"/>
              </c:numCache>
            </c:numRef>
          </c:xVal>
          <c:yVal>
            <c:numRef>
              <c:f>'Provisions Refrigeration - CKT3'!$H$38:$H$54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49C8-413E-BD7D-545702ED772E}"/>
            </c:ext>
          </c:extLst>
        </c:ser>
        <c:dLbls>
          <c:showLegendKey val="0"/>
          <c:showVal val="0"/>
          <c:showCatName val="0"/>
          <c:showSerName val="0"/>
          <c:showPercent val="0"/>
          <c:showBubbleSize val="0"/>
        </c:dLbls>
        <c:axId val="448283448"/>
        <c:axId val="448278744"/>
      </c:scatterChart>
      <c:valAx>
        <c:axId val="448283448"/>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448278744"/>
        <c:crosses val="max"/>
        <c:crossBetween val="midCat"/>
      </c:valAx>
      <c:valAx>
        <c:axId val="44827874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478266908944074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448283448"/>
        <c:crosses val="autoZero"/>
        <c:crossBetween val="midCat"/>
      </c:valAx>
      <c:spPr>
        <a:solidFill>
          <a:srgbClr val="C0C0C0"/>
        </a:solidFill>
        <a:ln w="12700">
          <a:solidFill>
            <a:srgbClr val="808080"/>
          </a:solidFill>
          <a:prstDash val="solid"/>
        </a:ln>
      </c:spPr>
    </c:plotArea>
    <c:legend>
      <c:legendPos val="r"/>
      <c:layout>
        <c:manualLayout>
          <c:xMode val="edge"/>
          <c:yMode val="edge"/>
          <c:x val="0.85124053708162506"/>
          <c:y val="0.56923173834039975"/>
          <c:w val="0.13016550617123268"/>
          <c:h val="9.230769230769231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6442289755102927"/>
          <c:y val="3.4782636785786393E-2"/>
        </c:manualLayout>
      </c:layout>
      <c:overlay val="0"/>
      <c:spPr>
        <a:noFill/>
        <a:ln w="25400">
          <a:noFill/>
        </a:ln>
      </c:spPr>
    </c:title>
    <c:autoTitleDeleted val="0"/>
    <c:plotArea>
      <c:layout>
        <c:manualLayout>
          <c:layoutTarget val="inner"/>
          <c:xMode val="edge"/>
          <c:yMode val="edge"/>
          <c:x val="9.8557605545978061E-2"/>
          <c:y val="0.23043514951248756"/>
          <c:w val="0.72596089938744823"/>
          <c:h val="0.69565328154713224"/>
        </c:manualLayout>
      </c:layout>
      <c:scatterChart>
        <c:scatterStyle val="lineMarker"/>
        <c:varyColors val="0"/>
        <c:ser>
          <c:idx val="1"/>
          <c:order val="0"/>
          <c:tx>
            <c:v>Additions</c:v>
          </c:tx>
          <c:spPr>
            <a:ln w="28575">
              <a:noFill/>
            </a:ln>
          </c:spPr>
          <c:marker>
            <c:symbol val="diamond"/>
            <c:size val="7"/>
            <c:spPr>
              <a:solidFill>
                <a:srgbClr val="FF00FF"/>
              </a:solidFill>
              <a:ln>
                <a:solidFill>
                  <a:srgbClr val="F20884"/>
                </a:solidFill>
                <a:prstDash val="solid"/>
              </a:ln>
            </c:spPr>
          </c:marker>
          <c:xVal>
            <c:numRef>
              <c:f>'AC Chiller 1 - CKT 2'!$B$17:$B$33</c:f>
              <c:numCache>
                <c:formatCode>dd/mm/yyyy;@</c:formatCode>
                <c:ptCount val="17"/>
              </c:numCache>
            </c:numRef>
          </c:xVal>
          <c:yVal>
            <c:numRef>
              <c:f>'AC Chiller 1 - CKT 2'!$H$17:$H$33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E32F-439D-8064-D43EAEE939F2}"/>
            </c:ext>
          </c:extLst>
        </c:ser>
        <c:ser>
          <c:idx val="2"/>
          <c:order val="1"/>
          <c:tx>
            <c:v>Removals</c:v>
          </c:tx>
          <c:spPr>
            <a:ln w="28575">
              <a:noFill/>
            </a:ln>
          </c:spPr>
          <c:marker>
            <c:symbol val="triangle"/>
            <c:size val="7"/>
            <c:spPr>
              <a:solidFill>
                <a:srgbClr val="FFFF00"/>
              </a:solidFill>
              <a:ln>
                <a:solidFill>
                  <a:srgbClr val="FCF305"/>
                </a:solidFill>
                <a:prstDash val="solid"/>
              </a:ln>
            </c:spPr>
          </c:marker>
          <c:xVal>
            <c:numRef>
              <c:f>'AC Chiller 1 - CKT 2'!$B$38:$B$54</c:f>
              <c:numCache>
                <c:formatCode>dd/mm/yyyy;@</c:formatCode>
                <c:ptCount val="17"/>
              </c:numCache>
            </c:numRef>
          </c:xVal>
          <c:yVal>
            <c:numRef>
              <c:f>'AC Chiller 1 - CKT 2'!$H$38:$H$54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E32F-439D-8064-D43EAEE939F2}"/>
            </c:ext>
          </c:extLst>
        </c:ser>
        <c:dLbls>
          <c:showLegendKey val="0"/>
          <c:showVal val="0"/>
          <c:showCatName val="0"/>
          <c:showSerName val="0"/>
          <c:showPercent val="0"/>
          <c:showBubbleSize val="0"/>
        </c:dLbls>
        <c:axId val="448286192"/>
        <c:axId val="448277960"/>
      </c:scatterChart>
      <c:valAx>
        <c:axId val="448286192"/>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448277960"/>
        <c:crosses val="max"/>
        <c:crossBetween val="midCat"/>
      </c:valAx>
      <c:valAx>
        <c:axId val="44827796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478266908944074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448286192"/>
        <c:crosses val="autoZero"/>
        <c:crossBetween val="midCat"/>
      </c:valAx>
      <c:spPr>
        <a:solidFill>
          <a:srgbClr val="C0C0C0"/>
        </a:solidFill>
        <a:ln w="12700">
          <a:solidFill>
            <a:srgbClr val="808080"/>
          </a:solidFill>
          <a:prstDash val="solid"/>
        </a:ln>
      </c:spPr>
    </c:plotArea>
    <c:legend>
      <c:legendPos val="r"/>
      <c:layout>
        <c:manualLayout>
          <c:xMode val="edge"/>
          <c:yMode val="edge"/>
          <c:x val="0.85124053708162506"/>
          <c:y val="0.56923173834039975"/>
          <c:w val="0.13016550617123268"/>
          <c:h val="9.230769230769231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2115355415283833"/>
          <c:y val="3.4782636785786393E-2"/>
        </c:manualLayout>
      </c:layout>
      <c:overlay val="0"/>
      <c:spPr>
        <a:noFill/>
        <a:ln w="25400">
          <a:noFill/>
        </a:ln>
      </c:spPr>
    </c:title>
    <c:autoTitleDeleted val="0"/>
    <c:plotArea>
      <c:layout>
        <c:manualLayout>
          <c:layoutTarget val="inner"/>
          <c:xMode val="edge"/>
          <c:yMode val="edge"/>
          <c:x val="0.11538451380992554"/>
          <c:y val="0.24347864854149628"/>
          <c:w val="0.68269170670872614"/>
          <c:h val="0.67826194950845387"/>
        </c:manualLayout>
      </c:layout>
      <c:scatterChart>
        <c:scatterStyle val="lineMarker"/>
        <c:varyColors val="0"/>
        <c:ser>
          <c:idx val="1"/>
          <c:order val="0"/>
          <c:tx>
            <c:v>Additions</c:v>
          </c:tx>
          <c:spPr>
            <a:ln w="28575">
              <a:noFill/>
            </a:ln>
          </c:spPr>
          <c:marker>
            <c:symbol val="diamond"/>
            <c:size val="7"/>
            <c:spPr>
              <a:solidFill>
                <a:srgbClr val="DD0806"/>
              </a:solidFill>
              <a:ln>
                <a:solidFill>
                  <a:srgbClr val="DD0806"/>
                </a:solidFill>
                <a:prstDash val="solid"/>
              </a:ln>
            </c:spPr>
          </c:marker>
          <c:xVal>
            <c:numRef>
              <c:f>'AC Chiller 1 - CKT 2'!$B$17:$B$33</c:f>
              <c:numCache>
                <c:formatCode>dd/mm/yyyy;@</c:formatCode>
                <c:ptCount val="17"/>
              </c:numCache>
            </c:numRef>
          </c:xVal>
          <c:yVal>
            <c:numRef>
              <c:f>'AC Chiller 1 - CKT 2'!$H$17:$H$33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35F0-4D2F-827B-B0D0F58181F9}"/>
            </c:ext>
          </c:extLst>
        </c:ser>
        <c:ser>
          <c:idx val="2"/>
          <c:order val="1"/>
          <c:tx>
            <c:v>Removals</c:v>
          </c:tx>
          <c:spPr>
            <a:ln w="28575">
              <a:noFill/>
            </a:ln>
          </c:spPr>
          <c:marker>
            <c:symbol val="triangle"/>
            <c:size val="7"/>
            <c:spPr>
              <a:solidFill>
                <a:srgbClr val="1FB714"/>
              </a:solidFill>
              <a:ln>
                <a:solidFill>
                  <a:srgbClr val="1FB714"/>
                </a:solidFill>
                <a:prstDash val="solid"/>
              </a:ln>
            </c:spPr>
          </c:marker>
          <c:xVal>
            <c:numRef>
              <c:f>'AC Chiller 1 - CKT 2'!$B$38:$B$54</c:f>
              <c:numCache>
                <c:formatCode>dd/mm/yyyy;@</c:formatCode>
                <c:ptCount val="17"/>
              </c:numCache>
            </c:numRef>
          </c:xVal>
          <c:yVal>
            <c:numRef>
              <c:f>'AC Chiller 1 - CKT 2'!$H$38:$H$54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35F0-4D2F-827B-B0D0F58181F9}"/>
            </c:ext>
          </c:extLst>
        </c:ser>
        <c:dLbls>
          <c:showLegendKey val="0"/>
          <c:showVal val="0"/>
          <c:showCatName val="0"/>
          <c:showSerName val="0"/>
          <c:showPercent val="0"/>
          <c:showBubbleSize val="0"/>
        </c:dLbls>
        <c:axId val="440586648"/>
        <c:axId val="440587432"/>
      </c:scatterChart>
      <c:valAx>
        <c:axId val="440586648"/>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0587432"/>
        <c:crosses val="max"/>
        <c:crossBetween val="midCat"/>
      </c:valAx>
      <c:valAx>
        <c:axId val="440587432"/>
        <c:scaling>
          <c:orientation val="minMax"/>
        </c:scaling>
        <c:delete val="0"/>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173918029477084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0586648"/>
        <c:crosses val="autoZero"/>
        <c:crossBetween val="midCat"/>
      </c:valAx>
      <c:spPr>
        <a:solidFill>
          <a:srgbClr val="C0C0C0"/>
        </a:solidFill>
        <a:ln w="12700">
          <a:solidFill>
            <a:srgbClr val="808080"/>
          </a:solidFill>
          <a:prstDash val="solid"/>
        </a:ln>
      </c:spPr>
    </c:plotArea>
    <c:legend>
      <c:legendPos val="r"/>
      <c:layout>
        <c:manualLayout>
          <c:xMode val="edge"/>
          <c:yMode val="edge"/>
          <c:x val="0.83884384286674907"/>
          <c:y val="0.57538558449424582"/>
          <c:w val="0.14876054749354672"/>
          <c:h val="0.10153846153846158"/>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2115355415283833"/>
          <c:y val="3.4782636785786393E-2"/>
        </c:manualLayout>
      </c:layout>
      <c:overlay val="0"/>
      <c:spPr>
        <a:noFill/>
        <a:ln w="25400">
          <a:noFill/>
        </a:ln>
      </c:spPr>
    </c:title>
    <c:autoTitleDeleted val="0"/>
    <c:plotArea>
      <c:layout>
        <c:manualLayout>
          <c:layoutTarget val="inner"/>
          <c:xMode val="edge"/>
          <c:yMode val="edge"/>
          <c:x val="0.11538451380992554"/>
          <c:y val="0.24347864854149628"/>
          <c:w val="0.68269170670872614"/>
          <c:h val="0.67826194950845387"/>
        </c:manualLayout>
      </c:layout>
      <c:scatterChart>
        <c:scatterStyle val="lineMarker"/>
        <c:varyColors val="0"/>
        <c:ser>
          <c:idx val="1"/>
          <c:order val="0"/>
          <c:tx>
            <c:v>Additions</c:v>
          </c:tx>
          <c:spPr>
            <a:ln w="28575">
              <a:noFill/>
            </a:ln>
          </c:spPr>
          <c:marker>
            <c:symbol val="diamond"/>
            <c:size val="7"/>
            <c:spPr>
              <a:solidFill>
                <a:srgbClr val="DD0806"/>
              </a:solidFill>
              <a:ln>
                <a:solidFill>
                  <a:srgbClr val="DD0806"/>
                </a:solidFill>
                <a:prstDash val="solid"/>
              </a:ln>
            </c:spPr>
          </c:marker>
          <c:xVal>
            <c:numRef>
              <c:f>'Provisions Refrigeration - CKT3'!$B$17:$B$33</c:f>
              <c:numCache>
                <c:formatCode>dd/mm/yyyy;@</c:formatCode>
                <c:ptCount val="17"/>
              </c:numCache>
            </c:numRef>
          </c:xVal>
          <c:yVal>
            <c:numRef>
              <c:f>'Provisions Refrigeration - CKT3'!$H$17:$H$33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0BFE-4A9F-995C-032164B85009}"/>
            </c:ext>
          </c:extLst>
        </c:ser>
        <c:ser>
          <c:idx val="2"/>
          <c:order val="1"/>
          <c:tx>
            <c:v>Removals</c:v>
          </c:tx>
          <c:spPr>
            <a:ln w="28575">
              <a:noFill/>
            </a:ln>
          </c:spPr>
          <c:marker>
            <c:symbol val="triangle"/>
            <c:size val="7"/>
            <c:spPr>
              <a:solidFill>
                <a:srgbClr val="1FB714"/>
              </a:solidFill>
              <a:ln>
                <a:solidFill>
                  <a:srgbClr val="1FB714"/>
                </a:solidFill>
                <a:prstDash val="solid"/>
              </a:ln>
            </c:spPr>
          </c:marker>
          <c:xVal>
            <c:numRef>
              <c:f>'Provisions Refrigeration - CKT3'!$B$38:$B$54</c:f>
              <c:numCache>
                <c:formatCode>dd/mm/yyyy;@</c:formatCode>
                <c:ptCount val="17"/>
              </c:numCache>
            </c:numRef>
          </c:xVal>
          <c:yVal>
            <c:numRef>
              <c:f>'Provisions Refrigeration - CKT3'!$H$38:$H$54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0BFE-4A9F-995C-032164B85009}"/>
            </c:ext>
          </c:extLst>
        </c:ser>
        <c:dLbls>
          <c:showLegendKey val="0"/>
          <c:showVal val="0"/>
          <c:showCatName val="0"/>
          <c:showSerName val="0"/>
          <c:showPercent val="0"/>
          <c:showBubbleSize val="0"/>
        </c:dLbls>
        <c:axId val="448283840"/>
        <c:axId val="448276000"/>
      </c:scatterChart>
      <c:valAx>
        <c:axId val="448283840"/>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8276000"/>
        <c:crosses val="max"/>
        <c:crossBetween val="midCat"/>
      </c:valAx>
      <c:valAx>
        <c:axId val="448276000"/>
        <c:scaling>
          <c:orientation val="minMax"/>
        </c:scaling>
        <c:delete val="0"/>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173918029477084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8283840"/>
        <c:crosses val="autoZero"/>
        <c:crossBetween val="midCat"/>
      </c:valAx>
      <c:spPr>
        <a:solidFill>
          <a:srgbClr val="C0C0C0"/>
        </a:solidFill>
        <a:ln w="12700">
          <a:solidFill>
            <a:srgbClr val="808080"/>
          </a:solidFill>
          <a:prstDash val="solid"/>
        </a:ln>
      </c:spPr>
    </c:plotArea>
    <c:legend>
      <c:legendPos val="r"/>
      <c:layout>
        <c:manualLayout>
          <c:xMode val="edge"/>
          <c:yMode val="edge"/>
          <c:x val="0.83884384286674907"/>
          <c:y val="0.57538558449424582"/>
          <c:w val="0.14876054749354672"/>
          <c:h val="0.10153846153846158"/>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0913450901281969"/>
          <c:y val="3.4782636785786393E-2"/>
        </c:manualLayout>
      </c:layout>
      <c:overlay val="0"/>
      <c:spPr>
        <a:noFill/>
        <a:ln w="25400">
          <a:noFill/>
        </a:ln>
      </c:spPr>
    </c:title>
    <c:autoTitleDeleted val="0"/>
    <c:plotArea>
      <c:layout>
        <c:manualLayout>
          <c:layoutTarget val="inner"/>
          <c:xMode val="edge"/>
          <c:yMode val="edge"/>
          <c:x val="0.11778835784763232"/>
          <c:y val="0.24347864854149628"/>
          <c:w val="0.66586479844477864"/>
          <c:h val="0.67826194950845387"/>
        </c:manualLayout>
      </c:layout>
      <c:scatterChart>
        <c:scatterStyle val="lineMarker"/>
        <c:varyColors val="0"/>
        <c:ser>
          <c:idx val="1"/>
          <c:order val="0"/>
          <c:tx>
            <c:v>Additions</c:v>
          </c:tx>
          <c:spPr>
            <a:ln w="28575">
              <a:noFill/>
            </a:ln>
          </c:spPr>
          <c:marker>
            <c:symbol val="diamond"/>
            <c:size val="8"/>
            <c:spPr>
              <a:solidFill>
                <a:srgbClr val="DD0806"/>
              </a:solidFill>
              <a:ln>
                <a:solidFill>
                  <a:srgbClr val="DD0806"/>
                </a:solidFill>
                <a:prstDash val="solid"/>
              </a:ln>
            </c:spPr>
          </c:marker>
          <c:xVal>
            <c:numRef>
              <c:f>'Provisions Refrigeration - CKT3'!$B$17:$B$33</c:f>
              <c:numCache>
                <c:formatCode>dd/mm/yyyy;@</c:formatCode>
                <c:ptCount val="17"/>
              </c:numCache>
            </c:numRef>
          </c:xVal>
          <c:yVal>
            <c:numRef>
              <c:f>'Provisions Refrigeration - CKT3'!$D$17:$D$33</c:f>
              <c:numCache>
                <c:formatCode>#,##0.0</c:formatCode>
                <c:ptCount val="17"/>
              </c:numCache>
            </c:numRef>
          </c:yVal>
          <c:smooth val="0"/>
          <c:extLst>
            <c:ext xmlns:c16="http://schemas.microsoft.com/office/drawing/2014/chart" uri="{C3380CC4-5D6E-409C-BE32-E72D297353CC}">
              <c16:uniqueId val="{00000000-9532-443C-BB66-C24740D1E7CB}"/>
            </c:ext>
          </c:extLst>
        </c:ser>
        <c:ser>
          <c:idx val="2"/>
          <c:order val="1"/>
          <c:tx>
            <c:v>Removals</c:v>
          </c:tx>
          <c:spPr>
            <a:ln w="28575">
              <a:noFill/>
            </a:ln>
          </c:spPr>
          <c:marker>
            <c:symbol val="triangle"/>
            <c:size val="8"/>
            <c:spPr>
              <a:solidFill>
                <a:srgbClr val="1FB714"/>
              </a:solidFill>
              <a:ln>
                <a:solidFill>
                  <a:srgbClr val="1FB714"/>
                </a:solidFill>
                <a:prstDash val="solid"/>
              </a:ln>
            </c:spPr>
          </c:marker>
          <c:xVal>
            <c:numRef>
              <c:f>'Provisions Refrigeration - CKT3'!$B$38:$B$54</c:f>
              <c:numCache>
                <c:formatCode>dd/mm/yyyy;@</c:formatCode>
                <c:ptCount val="17"/>
              </c:numCache>
            </c:numRef>
          </c:xVal>
          <c:yVal>
            <c:numRef>
              <c:f>'Provisions Refrigeration - CKT3'!$D$38:$D$54</c:f>
              <c:numCache>
                <c:formatCode>#,##0.0</c:formatCode>
                <c:ptCount val="17"/>
              </c:numCache>
            </c:numRef>
          </c:yVal>
          <c:smooth val="0"/>
          <c:extLst>
            <c:ext xmlns:c16="http://schemas.microsoft.com/office/drawing/2014/chart" uri="{C3380CC4-5D6E-409C-BE32-E72D297353CC}">
              <c16:uniqueId val="{00000001-9532-443C-BB66-C24740D1E7CB}"/>
            </c:ext>
          </c:extLst>
        </c:ser>
        <c:dLbls>
          <c:showLegendKey val="0"/>
          <c:showVal val="0"/>
          <c:showCatName val="0"/>
          <c:showSerName val="0"/>
          <c:showPercent val="0"/>
          <c:showBubbleSize val="0"/>
        </c:dLbls>
        <c:axId val="448285016"/>
        <c:axId val="448285408"/>
      </c:scatterChart>
      <c:valAx>
        <c:axId val="448285016"/>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8285408"/>
        <c:crosses val="max"/>
        <c:crossBetween val="midCat"/>
      </c:valAx>
      <c:valAx>
        <c:axId val="448285408"/>
        <c:scaling>
          <c:orientation val="minMax"/>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en-GB"/>
                  <a:t>Amount Added/ Removed kg</a:t>
                </a:r>
              </a:p>
            </c:rich>
          </c:tx>
          <c:layout>
            <c:manualLayout>
              <c:xMode val="edge"/>
              <c:yMode val="edge"/>
              <c:x val="3.1250081343137892E-2"/>
              <c:y val="0.2913046638400969"/>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8285016"/>
        <c:crosses val="autoZero"/>
        <c:crossBetween val="midCat"/>
      </c:valAx>
      <c:spPr>
        <a:solidFill>
          <a:srgbClr val="C0C0C0"/>
        </a:solidFill>
        <a:ln w="12700">
          <a:solidFill>
            <a:srgbClr val="808080"/>
          </a:solidFill>
          <a:prstDash val="solid"/>
        </a:ln>
      </c:spPr>
    </c:plotArea>
    <c:legend>
      <c:legendPos val="r"/>
      <c:layout>
        <c:manualLayout>
          <c:xMode val="edge"/>
          <c:yMode val="edge"/>
          <c:x val="0.8223149172469143"/>
          <c:y val="0.5784625075711689"/>
          <c:w val="0.16528947311338149"/>
          <c:h val="0.11076955380577425"/>
        </c:manualLayout>
      </c:layout>
      <c:overlay val="0"/>
      <c:spPr>
        <a:solidFill>
          <a:srgbClr val="FFFFFF"/>
        </a:solidFill>
        <a:ln w="3175">
          <a:solidFill>
            <a:srgbClr val="000000"/>
          </a:solidFill>
          <a:prstDash val="solid"/>
        </a:ln>
      </c:spPr>
      <c:txPr>
        <a:bodyPr/>
        <a:lstStyle/>
        <a:p>
          <a:pPr>
            <a:defRPr sz="87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0913450901281969"/>
          <c:y val="3.4782636785786393E-2"/>
        </c:manualLayout>
      </c:layout>
      <c:overlay val="0"/>
      <c:spPr>
        <a:noFill/>
        <a:ln w="25400">
          <a:noFill/>
        </a:ln>
      </c:spPr>
    </c:title>
    <c:autoTitleDeleted val="0"/>
    <c:plotArea>
      <c:layout>
        <c:manualLayout>
          <c:layoutTarget val="inner"/>
          <c:xMode val="edge"/>
          <c:yMode val="edge"/>
          <c:x val="0.11778835784763232"/>
          <c:y val="0.24347864854149628"/>
          <c:w val="0.66586479844477864"/>
          <c:h val="0.67826194950845387"/>
        </c:manualLayout>
      </c:layout>
      <c:scatterChart>
        <c:scatterStyle val="lineMarker"/>
        <c:varyColors val="0"/>
        <c:ser>
          <c:idx val="1"/>
          <c:order val="0"/>
          <c:tx>
            <c:v>Additions</c:v>
          </c:tx>
          <c:spPr>
            <a:ln w="28575">
              <a:noFill/>
            </a:ln>
          </c:spPr>
          <c:marker>
            <c:symbol val="diamond"/>
            <c:size val="8"/>
            <c:spPr>
              <a:solidFill>
                <a:srgbClr val="DD0806"/>
              </a:solidFill>
              <a:ln>
                <a:solidFill>
                  <a:srgbClr val="DD0806"/>
                </a:solidFill>
                <a:prstDash val="solid"/>
              </a:ln>
            </c:spPr>
          </c:marker>
          <c:xVal>
            <c:numRef>
              <c:f>'AC Chiller 1 - CKT 2'!$B$17:$B$33</c:f>
              <c:numCache>
                <c:formatCode>dd/mm/yyyy;@</c:formatCode>
                <c:ptCount val="17"/>
              </c:numCache>
            </c:numRef>
          </c:xVal>
          <c:yVal>
            <c:numRef>
              <c:f>'AC Chiller 1 - CKT 2'!$D$17:$D$33</c:f>
              <c:numCache>
                <c:formatCode>#,##0.0</c:formatCode>
                <c:ptCount val="17"/>
              </c:numCache>
            </c:numRef>
          </c:yVal>
          <c:smooth val="0"/>
          <c:extLst>
            <c:ext xmlns:c16="http://schemas.microsoft.com/office/drawing/2014/chart" uri="{C3380CC4-5D6E-409C-BE32-E72D297353CC}">
              <c16:uniqueId val="{00000000-C58E-4DD9-AAA4-4189BBD10FF5}"/>
            </c:ext>
          </c:extLst>
        </c:ser>
        <c:ser>
          <c:idx val="2"/>
          <c:order val="1"/>
          <c:tx>
            <c:v>Removals</c:v>
          </c:tx>
          <c:spPr>
            <a:ln w="28575">
              <a:noFill/>
            </a:ln>
          </c:spPr>
          <c:marker>
            <c:symbol val="triangle"/>
            <c:size val="8"/>
            <c:spPr>
              <a:solidFill>
                <a:srgbClr val="1FB714"/>
              </a:solidFill>
              <a:ln>
                <a:solidFill>
                  <a:srgbClr val="1FB714"/>
                </a:solidFill>
                <a:prstDash val="solid"/>
              </a:ln>
            </c:spPr>
          </c:marker>
          <c:xVal>
            <c:numRef>
              <c:f>'AC Chiller 1 - CKT 2'!$B$38:$B$54</c:f>
              <c:numCache>
                <c:formatCode>dd/mm/yyyy;@</c:formatCode>
                <c:ptCount val="17"/>
              </c:numCache>
            </c:numRef>
          </c:xVal>
          <c:yVal>
            <c:numRef>
              <c:f>'AC Chiller 1 - CKT 2'!$D$38:$D$54</c:f>
              <c:numCache>
                <c:formatCode>#,##0.0</c:formatCode>
                <c:ptCount val="17"/>
              </c:numCache>
            </c:numRef>
          </c:yVal>
          <c:smooth val="0"/>
          <c:extLst>
            <c:ext xmlns:c16="http://schemas.microsoft.com/office/drawing/2014/chart" uri="{C3380CC4-5D6E-409C-BE32-E72D297353CC}">
              <c16:uniqueId val="{00000001-C58E-4DD9-AAA4-4189BBD10FF5}"/>
            </c:ext>
          </c:extLst>
        </c:ser>
        <c:dLbls>
          <c:showLegendKey val="0"/>
          <c:showVal val="0"/>
          <c:showCatName val="0"/>
          <c:showSerName val="0"/>
          <c:showPercent val="0"/>
          <c:showBubbleSize val="0"/>
        </c:dLbls>
        <c:axId val="440585864"/>
        <c:axId val="440588216"/>
      </c:scatterChart>
      <c:valAx>
        <c:axId val="440585864"/>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0588216"/>
        <c:crosses val="max"/>
        <c:crossBetween val="midCat"/>
      </c:valAx>
      <c:valAx>
        <c:axId val="440588216"/>
        <c:scaling>
          <c:orientation val="minMax"/>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en-GB"/>
                  <a:t>Amount Added/ Removed kg</a:t>
                </a:r>
              </a:p>
            </c:rich>
          </c:tx>
          <c:layout>
            <c:manualLayout>
              <c:xMode val="edge"/>
              <c:yMode val="edge"/>
              <c:x val="3.1250081343137892E-2"/>
              <c:y val="0.2913046638400969"/>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440585864"/>
        <c:crosses val="autoZero"/>
        <c:crossBetween val="midCat"/>
      </c:valAx>
      <c:spPr>
        <a:solidFill>
          <a:srgbClr val="C0C0C0"/>
        </a:solidFill>
        <a:ln w="12700">
          <a:solidFill>
            <a:srgbClr val="808080"/>
          </a:solidFill>
          <a:prstDash val="solid"/>
        </a:ln>
      </c:spPr>
    </c:plotArea>
    <c:legend>
      <c:legendPos val="r"/>
      <c:layout>
        <c:manualLayout>
          <c:xMode val="edge"/>
          <c:yMode val="edge"/>
          <c:x val="0.8223149172469143"/>
          <c:y val="0.5784625075711689"/>
          <c:w val="0.16528947311338149"/>
          <c:h val="0.11076955380577425"/>
        </c:manualLayout>
      </c:layout>
      <c:overlay val="0"/>
      <c:spPr>
        <a:solidFill>
          <a:srgbClr val="FFFFFF"/>
        </a:solidFill>
        <a:ln w="3175">
          <a:solidFill>
            <a:srgbClr val="000000"/>
          </a:solidFill>
          <a:prstDash val="solid"/>
        </a:ln>
      </c:spPr>
      <c:txPr>
        <a:bodyPr/>
        <a:lstStyle/>
        <a:p>
          <a:pPr>
            <a:defRPr sz="87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6442289755102927"/>
          <c:y val="3.4782636785786393E-2"/>
        </c:manualLayout>
      </c:layout>
      <c:overlay val="0"/>
      <c:spPr>
        <a:noFill/>
        <a:ln w="25400">
          <a:noFill/>
        </a:ln>
      </c:spPr>
    </c:title>
    <c:autoTitleDeleted val="0"/>
    <c:plotArea>
      <c:layout>
        <c:manualLayout>
          <c:layoutTarget val="inner"/>
          <c:xMode val="edge"/>
          <c:yMode val="edge"/>
          <c:x val="9.8557605545978061E-2"/>
          <c:y val="0.23043514951248756"/>
          <c:w val="0.72596089938744823"/>
          <c:h val="0.69565328154713224"/>
        </c:manualLayout>
      </c:layout>
      <c:scatterChart>
        <c:scatterStyle val="lineMarker"/>
        <c:varyColors val="0"/>
        <c:ser>
          <c:idx val="1"/>
          <c:order val="0"/>
          <c:tx>
            <c:v>Additions</c:v>
          </c:tx>
          <c:spPr>
            <a:ln w="28575">
              <a:noFill/>
            </a:ln>
          </c:spPr>
          <c:marker>
            <c:symbol val="diamond"/>
            <c:size val="7"/>
            <c:spPr>
              <a:solidFill>
                <a:srgbClr val="FF00FF"/>
              </a:solidFill>
              <a:ln>
                <a:solidFill>
                  <a:srgbClr val="F20884"/>
                </a:solidFill>
                <a:prstDash val="solid"/>
              </a:ln>
            </c:spPr>
          </c:marker>
          <c:xVal>
            <c:numRef>
              <c:f>'AC Chiller 2 - CKT 1'!$B$17:$B$33</c:f>
              <c:numCache>
                <c:formatCode>dd/mm/yyyy;@</c:formatCode>
                <c:ptCount val="17"/>
              </c:numCache>
            </c:numRef>
          </c:xVal>
          <c:yVal>
            <c:numRef>
              <c:f>'AC Chiller 2 - CKT 1'!$H$17:$H$33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0B51-4771-B3DF-56B472FDC055}"/>
            </c:ext>
          </c:extLst>
        </c:ser>
        <c:ser>
          <c:idx val="2"/>
          <c:order val="1"/>
          <c:tx>
            <c:v>Removals</c:v>
          </c:tx>
          <c:spPr>
            <a:ln w="28575">
              <a:noFill/>
            </a:ln>
          </c:spPr>
          <c:marker>
            <c:symbol val="triangle"/>
            <c:size val="7"/>
            <c:spPr>
              <a:solidFill>
                <a:srgbClr val="FFFF00"/>
              </a:solidFill>
              <a:ln>
                <a:solidFill>
                  <a:srgbClr val="FCF305"/>
                </a:solidFill>
                <a:prstDash val="solid"/>
              </a:ln>
            </c:spPr>
          </c:marker>
          <c:xVal>
            <c:numRef>
              <c:f>'AC Chiller 2 - CKT 1'!$B$38:$B$54</c:f>
              <c:numCache>
                <c:formatCode>dd/mm/yyyy;@</c:formatCode>
                <c:ptCount val="17"/>
              </c:numCache>
            </c:numRef>
          </c:xVal>
          <c:yVal>
            <c:numRef>
              <c:f>'AC Chiller 2 - CKT 1'!$H$38:$H$54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0B51-4771-B3DF-56B472FDC055}"/>
            </c:ext>
          </c:extLst>
        </c:ser>
        <c:dLbls>
          <c:showLegendKey val="0"/>
          <c:showVal val="0"/>
          <c:showCatName val="0"/>
          <c:showSerName val="0"/>
          <c:showPercent val="0"/>
          <c:showBubbleSize val="0"/>
        </c:dLbls>
        <c:axId val="440588608"/>
        <c:axId val="242796352"/>
      </c:scatterChart>
      <c:valAx>
        <c:axId val="440588608"/>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242796352"/>
        <c:crosses val="max"/>
        <c:crossBetween val="midCat"/>
      </c:valAx>
      <c:valAx>
        <c:axId val="24279635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478266908944074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440588608"/>
        <c:crosses val="autoZero"/>
        <c:crossBetween val="midCat"/>
      </c:valAx>
      <c:spPr>
        <a:solidFill>
          <a:srgbClr val="C0C0C0"/>
        </a:solidFill>
        <a:ln w="12700">
          <a:solidFill>
            <a:srgbClr val="808080"/>
          </a:solidFill>
          <a:prstDash val="solid"/>
        </a:ln>
      </c:spPr>
    </c:plotArea>
    <c:legend>
      <c:legendPos val="r"/>
      <c:layout>
        <c:manualLayout>
          <c:xMode val="edge"/>
          <c:yMode val="edge"/>
          <c:x val="0.85124053708162506"/>
          <c:y val="0.56923173834039975"/>
          <c:w val="0.13016550617123268"/>
          <c:h val="9.230769230769231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6442289755102927"/>
          <c:y val="3.4782636785786393E-2"/>
        </c:manualLayout>
      </c:layout>
      <c:overlay val="0"/>
      <c:spPr>
        <a:noFill/>
        <a:ln w="25400">
          <a:noFill/>
        </a:ln>
      </c:spPr>
    </c:title>
    <c:autoTitleDeleted val="0"/>
    <c:plotArea>
      <c:layout>
        <c:manualLayout>
          <c:layoutTarget val="inner"/>
          <c:xMode val="edge"/>
          <c:yMode val="edge"/>
          <c:x val="9.8557605545978061E-2"/>
          <c:y val="0.23043514951248756"/>
          <c:w val="0.72596089938744823"/>
          <c:h val="0.69565328154713224"/>
        </c:manualLayout>
      </c:layout>
      <c:scatterChart>
        <c:scatterStyle val="lineMarker"/>
        <c:varyColors val="0"/>
        <c:ser>
          <c:idx val="1"/>
          <c:order val="0"/>
          <c:tx>
            <c:v>Additions</c:v>
          </c:tx>
          <c:spPr>
            <a:ln w="28575">
              <a:noFill/>
            </a:ln>
          </c:spPr>
          <c:marker>
            <c:symbol val="diamond"/>
            <c:size val="7"/>
            <c:spPr>
              <a:solidFill>
                <a:srgbClr val="FF00FF"/>
              </a:solidFill>
              <a:ln>
                <a:solidFill>
                  <a:srgbClr val="F20884"/>
                </a:solidFill>
                <a:prstDash val="solid"/>
              </a:ln>
            </c:spPr>
          </c:marker>
          <c:xVal>
            <c:numRef>
              <c:f>'AC Chiller 1 - CKT 2'!$B$17:$B$33</c:f>
              <c:numCache>
                <c:formatCode>dd/mm/yyyy;@</c:formatCode>
                <c:ptCount val="17"/>
              </c:numCache>
            </c:numRef>
          </c:xVal>
          <c:yVal>
            <c:numRef>
              <c:f>'AC Chiller 1 - CKT 2'!$H$17:$H$33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8D18-41A4-88DB-2B661D721269}"/>
            </c:ext>
          </c:extLst>
        </c:ser>
        <c:ser>
          <c:idx val="2"/>
          <c:order val="1"/>
          <c:tx>
            <c:v>Removals</c:v>
          </c:tx>
          <c:spPr>
            <a:ln w="28575">
              <a:noFill/>
            </a:ln>
          </c:spPr>
          <c:marker>
            <c:symbol val="triangle"/>
            <c:size val="7"/>
            <c:spPr>
              <a:solidFill>
                <a:srgbClr val="FFFF00"/>
              </a:solidFill>
              <a:ln>
                <a:solidFill>
                  <a:srgbClr val="FCF305"/>
                </a:solidFill>
                <a:prstDash val="solid"/>
              </a:ln>
            </c:spPr>
          </c:marker>
          <c:xVal>
            <c:numRef>
              <c:f>'AC Chiller 1 - CKT 2'!$B$38:$B$54</c:f>
              <c:numCache>
                <c:formatCode>dd/mm/yyyy;@</c:formatCode>
                <c:ptCount val="17"/>
              </c:numCache>
            </c:numRef>
          </c:xVal>
          <c:yVal>
            <c:numRef>
              <c:f>'AC Chiller 1 - CKT 2'!$H$38:$H$54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8D18-41A4-88DB-2B661D721269}"/>
            </c:ext>
          </c:extLst>
        </c:ser>
        <c:dLbls>
          <c:showLegendKey val="0"/>
          <c:showVal val="0"/>
          <c:showCatName val="0"/>
          <c:showSerName val="0"/>
          <c:showPercent val="0"/>
          <c:showBubbleSize val="0"/>
        </c:dLbls>
        <c:axId val="242799880"/>
        <c:axId val="242800664"/>
      </c:scatterChart>
      <c:valAx>
        <c:axId val="242799880"/>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242800664"/>
        <c:crosses val="max"/>
        <c:crossBetween val="midCat"/>
      </c:valAx>
      <c:valAx>
        <c:axId val="24280066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4782669089440743"/>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242799880"/>
        <c:crosses val="autoZero"/>
        <c:crossBetween val="midCat"/>
      </c:valAx>
      <c:spPr>
        <a:solidFill>
          <a:srgbClr val="C0C0C0"/>
        </a:solidFill>
        <a:ln w="12700">
          <a:solidFill>
            <a:srgbClr val="808080"/>
          </a:solidFill>
          <a:prstDash val="solid"/>
        </a:ln>
      </c:spPr>
    </c:plotArea>
    <c:legend>
      <c:legendPos val="r"/>
      <c:layout>
        <c:manualLayout>
          <c:xMode val="edge"/>
          <c:yMode val="edge"/>
          <c:x val="0.85124053708162506"/>
          <c:y val="0.56923173834039975"/>
          <c:w val="0.13016550617123268"/>
          <c:h val="9.230769230769231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2115355415283833"/>
          <c:y val="3.4782636785786393E-2"/>
        </c:manualLayout>
      </c:layout>
      <c:overlay val="0"/>
      <c:spPr>
        <a:noFill/>
        <a:ln w="25400">
          <a:noFill/>
        </a:ln>
      </c:spPr>
    </c:title>
    <c:autoTitleDeleted val="0"/>
    <c:plotArea>
      <c:layout>
        <c:manualLayout>
          <c:layoutTarget val="inner"/>
          <c:xMode val="edge"/>
          <c:yMode val="edge"/>
          <c:x val="0.11538451380992554"/>
          <c:y val="0.24347864854149628"/>
          <c:w val="0.68269170670872614"/>
          <c:h val="0.67826194950845387"/>
        </c:manualLayout>
      </c:layout>
      <c:scatterChart>
        <c:scatterStyle val="lineMarker"/>
        <c:varyColors val="0"/>
        <c:ser>
          <c:idx val="1"/>
          <c:order val="0"/>
          <c:tx>
            <c:v>Additions</c:v>
          </c:tx>
          <c:spPr>
            <a:ln w="28575">
              <a:noFill/>
            </a:ln>
          </c:spPr>
          <c:marker>
            <c:symbol val="diamond"/>
            <c:size val="7"/>
            <c:spPr>
              <a:solidFill>
                <a:srgbClr val="DD0806"/>
              </a:solidFill>
              <a:ln>
                <a:solidFill>
                  <a:srgbClr val="DD0806"/>
                </a:solidFill>
                <a:prstDash val="solid"/>
              </a:ln>
            </c:spPr>
          </c:marker>
          <c:xVal>
            <c:numRef>
              <c:f>'AC Chiller 2 - CKT 1'!$B$17:$B$33</c:f>
              <c:numCache>
                <c:formatCode>dd/mm/yyyy;@</c:formatCode>
                <c:ptCount val="17"/>
              </c:numCache>
            </c:numRef>
          </c:xVal>
          <c:yVal>
            <c:numRef>
              <c:f>'AC Chiller 2 - CKT 1'!$H$17:$H$33</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0-EE15-4D61-BEC2-3F10ADA3CEDE}"/>
            </c:ext>
          </c:extLst>
        </c:ser>
        <c:ser>
          <c:idx val="2"/>
          <c:order val="1"/>
          <c:tx>
            <c:v>Removals</c:v>
          </c:tx>
          <c:spPr>
            <a:ln w="28575">
              <a:noFill/>
            </a:ln>
          </c:spPr>
          <c:marker>
            <c:symbol val="triangle"/>
            <c:size val="7"/>
            <c:spPr>
              <a:solidFill>
                <a:srgbClr val="1FB714"/>
              </a:solidFill>
              <a:ln>
                <a:solidFill>
                  <a:srgbClr val="1FB714"/>
                </a:solidFill>
                <a:prstDash val="solid"/>
              </a:ln>
            </c:spPr>
          </c:marker>
          <c:xVal>
            <c:numRef>
              <c:f>'AC Chiller 2 - CKT 1'!$B$38:$B$54</c:f>
              <c:numCache>
                <c:formatCode>dd/mm/yyyy;@</c:formatCode>
                <c:ptCount val="17"/>
              </c:numCache>
            </c:numRef>
          </c:xVal>
          <c:yVal>
            <c:numRef>
              <c:f>'AC Chiller 2 - CKT 1'!$H$38:$H$54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EE15-4D61-BEC2-3F10ADA3CEDE}"/>
            </c:ext>
          </c:extLst>
        </c:ser>
        <c:dLbls>
          <c:showLegendKey val="0"/>
          <c:showVal val="0"/>
          <c:showCatName val="0"/>
          <c:showSerName val="0"/>
          <c:showPercent val="0"/>
          <c:showBubbleSize val="0"/>
        </c:dLbls>
        <c:axId val="242802624"/>
        <c:axId val="242796744"/>
      </c:scatterChart>
      <c:valAx>
        <c:axId val="242802624"/>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42796744"/>
        <c:crosses val="max"/>
        <c:crossBetween val="midCat"/>
      </c:valAx>
      <c:valAx>
        <c:axId val="242796744"/>
        <c:scaling>
          <c:orientation val="minMax"/>
        </c:scaling>
        <c:delete val="0"/>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en-GB"/>
                  <a:t>Net Refrigerant Addition kg</a:t>
                </a:r>
              </a:p>
            </c:rich>
          </c:tx>
          <c:layout>
            <c:manualLayout>
              <c:xMode val="edge"/>
              <c:yMode val="edge"/>
              <c:x val="3.1250081343137892E-2"/>
              <c:y val="0.3173918029477084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42802624"/>
        <c:crosses val="autoZero"/>
        <c:crossBetween val="midCat"/>
      </c:valAx>
      <c:spPr>
        <a:solidFill>
          <a:srgbClr val="C0C0C0"/>
        </a:solidFill>
        <a:ln w="12700">
          <a:solidFill>
            <a:srgbClr val="808080"/>
          </a:solidFill>
          <a:prstDash val="solid"/>
        </a:ln>
      </c:spPr>
    </c:plotArea>
    <c:legend>
      <c:legendPos val="r"/>
      <c:layout>
        <c:manualLayout>
          <c:xMode val="edge"/>
          <c:yMode val="edge"/>
          <c:x val="0.83884384286674907"/>
          <c:y val="0.57538558449424582"/>
          <c:w val="0.14876054749354672"/>
          <c:h val="0.10153846153846158"/>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GB"/>
              <a:t>System Refrigerant Additions and Removals</a:t>
            </a:r>
          </a:p>
        </c:rich>
      </c:tx>
      <c:layout>
        <c:manualLayout>
          <c:xMode val="edge"/>
          <c:yMode val="edge"/>
          <c:x val="0.20913450901281969"/>
          <c:y val="3.4782636785786393E-2"/>
        </c:manualLayout>
      </c:layout>
      <c:overlay val="0"/>
      <c:spPr>
        <a:noFill/>
        <a:ln w="25400">
          <a:noFill/>
        </a:ln>
      </c:spPr>
    </c:title>
    <c:autoTitleDeleted val="0"/>
    <c:plotArea>
      <c:layout>
        <c:manualLayout>
          <c:layoutTarget val="inner"/>
          <c:xMode val="edge"/>
          <c:yMode val="edge"/>
          <c:x val="0.11778835784763232"/>
          <c:y val="0.24347864854149628"/>
          <c:w val="0.66586479844477864"/>
          <c:h val="0.67826194950845387"/>
        </c:manualLayout>
      </c:layout>
      <c:scatterChart>
        <c:scatterStyle val="lineMarker"/>
        <c:varyColors val="0"/>
        <c:ser>
          <c:idx val="1"/>
          <c:order val="0"/>
          <c:tx>
            <c:v>Additions</c:v>
          </c:tx>
          <c:spPr>
            <a:ln w="28575">
              <a:noFill/>
            </a:ln>
          </c:spPr>
          <c:marker>
            <c:symbol val="diamond"/>
            <c:size val="8"/>
            <c:spPr>
              <a:solidFill>
                <a:srgbClr val="DD0806"/>
              </a:solidFill>
              <a:ln>
                <a:solidFill>
                  <a:srgbClr val="DD0806"/>
                </a:solidFill>
                <a:prstDash val="solid"/>
              </a:ln>
            </c:spPr>
          </c:marker>
          <c:xVal>
            <c:numRef>
              <c:f>'AC Chiller 2 - CKT 1'!$B$17:$B$33</c:f>
              <c:numCache>
                <c:formatCode>dd/mm/yyyy;@</c:formatCode>
                <c:ptCount val="17"/>
              </c:numCache>
            </c:numRef>
          </c:xVal>
          <c:yVal>
            <c:numRef>
              <c:f>'AC Chiller 2 - CKT 1'!$D$17:$D$33</c:f>
              <c:numCache>
                <c:formatCode>#,##0.0</c:formatCode>
                <c:ptCount val="17"/>
              </c:numCache>
            </c:numRef>
          </c:yVal>
          <c:smooth val="0"/>
          <c:extLst>
            <c:ext xmlns:c16="http://schemas.microsoft.com/office/drawing/2014/chart" uri="{C3380CC4-5D6E-409C-BE32-E72D297353CC}">
              <c16:uniqueId val="{00000000-70ED-4827-86AC-D15F8BF536E5}"/>
            </c:ext>
          </c:extLst>
        </c:ser>
        <c:ser>
          <c:idx val="2"/>
          <c:order val="1"/>
          <c:tx>
            <c:v>Removals</c:v>
          </c:tx>
          <c:spPr>
            <a:ln w="28575">
              <a:noFill/>
            </a:ln>
          </c:spPr>
          <c:marker>
            <c:symbol val="triangle"/>
            <c:size val="8"/>
            <c:spPr>
              <a:solidFill>
                <a:srgbClr val="1FB714"/>
              </a:solidFill>
              <a:ln>
                <a:solidFill>
                  <a:srgbClr val="1FB714"/>
                </a:solidFill>
                <a:prstDash val="solid"/>
              </a:ln>
            </c:spPr>
          </c:marker>
          <c:xVal>
            <c:numRef>
              <c:f>'AC Chiller 2 - CKT 1'!$B$38:$B$54</c:f>
              <c:numCache>
                <c:formatCode>dd/mm/yyyy;@</c:formatCode>
                <c:ptCount val="17"/>
              </c:numCache>
            </c:numRef>
          </c:xVal>
          <c:yVal>
            <c:numRef>
              <c:f>'AC Chiller 2 - CKT 1'!$D$38:$D$54</c:f>
              <c:numCache>
                <c:formatCode>#,##0.0</c:formatCode>
                <c:ptCount val="17"/>
              </c:numCache>
            </c:numRef>
          </c:yVal>
          <c:smooth val="0"/>
          <c:extLst>
            <c:ext xmlns:c16="http://schemas.microsoft.com/office/drawing/2014/chart" uri="{C3380CC4-5D6E-409C-BE32-E72D297353CC}">
              <c16:uniqueId val="{00000001-70ED-4827-86AC-D15F8BF536E5}"/>
            </c:ext>
          </c:extLst>
        </c:ser>
        <c:dLbls>
          <c:showLegendKey val="0"/>
          <c:showVal val="0"/>
          <c:showCatName val="0"/>
          <c:showSerName val="0"/>
          <c:showPercent val="0"/>
          <c:showBubbleSize val="0"/>
        </c:dLbls>
        <c:axId val="242797920"/>
        <c:axId val="242803408"/>
      </c:scatterChart>
      <c:valAx>
        <c:axId val="242797920"/>
        <c:scaling>
          <c:orientation val="minMax"/>
        </c:scaling>
        <c:delete val="0"/>
        <c:axPos val="t"/>
        <c:majorGridlines>
          <c:spPr>
            <a:ln w="3175">
              <a:solidFill>
                <a:srgbClr val="000000"/>
              </a:solidFill>
              <a:prstDash val="solid"/>
            </a:ln>
          </c:spPr>
        </c:majorGridlines>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42803408"/>
        <c:crosses val="max"/>
        <c:crossBetween val="midCat"/>
      </c:valAx>
      <c:valAx>
        <c:axId val="242803408"/>
        <c:scaling>
          <c:orientation val="minMax"/>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en-GB"/>
                  <a:t>Amount Added/ Removed kg</a:t>
                </a:r>
              </a:p>
            </c:rich>
          </c:tx>
          <c:layout>
            <c:manualLayout>
              <c:xMode val="edge"/>
              <c:yMode val="edge"/>
              <c:x val="3.1250081343137892E-2"/>
              <c:y val="0.2913046638400969"/>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42797920"/>
        <c:crosses val="autoZero"/>
        <c:crossBetween val="midCat"/>
      </c:valAx>
      <c:spPr>
        <a:solidFill>
          <a:srgbClr val="C0C0C0"/>
        </a:solidFill>
        <a:ln w="12700">
          <a:solidFill>
            <a:srgbClr val="808080"/>
          </a:solidFill>
          <a:prstDash val="solid"/>
        </a:ln>
      </c:spPr>
    </c:plotArea>
    <c:legend>
      <c:legendPos val="r"/>
      <c:layout>
        <c:manualLayout>
          <c:xMode val="edge"/>
          <c:yMode val="edge"/>
          <c:x val="0.8223149172469143"/>
          <c:y val="0.5784625075711689"/>
          <c:w val="0.16528947311338149"/>
          <c:h val="0.11076955380577425"/>
        </c:manualLayout>
      </c:layout>
      <c:overlay val="0"/>
      <c:spPr>
        <a:solidFill>
          <a:srgbClr val="FFFFFF"/>
        </a:solidFill>
        <a:ln w="3175">
          <a:solidFill>
            <a:srgbClr val="000000"/>
          </a:solidFill>
          <a:prstDash val="solid"/>
        </a:ln>
      </c:spPr>
      <c:txPr>
        <a:bodyPr/>
        <a:lstStyle/>
        <a:p>
          <a:pPr>
            <a:defRPr sz="87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 verticalDpi="0"/>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hyperlink" Target="https://www.tradewindsgroup.co.uk/gl_vi-12-1_e/" TargetMode="External"/><Relationship Id="rId3" Type="http://schemas.openxmlformats.org/officeDocument/2006/relationships/hyperlink" Target="http://www.ior.org.uk/" TargetMode="External"/><Relationship Id="rId7" Type="http://schemas.openxmlformats.org/officeDocument/2006/relationships/hyperlink" Target="https://www.technicalpassport.com/" TargetMode="External"/><Relationship Id="rId12"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hyperlink" Target="http://www.realzero.org.uk/" TargetMode="External"/><Relationship Id="rId6" Type="http://schemas.openxmlformats.org/officeDocument/2006/relationships/image" Target="../media/image8.jpeg"/><Relationship Id="rId11" Type="http://schemas.openxmlformats.org/officeDocument/2006/relationships/hyperlink" Target="https://www.tradewindsgroup.co.uk/is-31-marine-applications/" TargetMode="External"/><Relationship Id="rId5" Type="http://schemas.openxmlformats.org/officeDocument/2006/relationships/hyperlink" Target="https://www.tradewindsgroup.co.uk/" TargetMode="External"/><Relationship Id="rId10" Type="http://schemas.openxmlformats.org/officeDocument/2006/relationships/image" Target="../media/image10.png"/><Relationship Id="rId4" Type="http://schemas.openxmlformats.org/officeDocument/2006/relationships/image" Target="../media/image7.png"/><Relationship Id="rId9" Type="http://schemas.openxmlformats.org/officeDocument/2006/relationships/hyperlink" Target="https://www.tradewindsgroup.co.uk/mepc59_ghg_study/" TargetMode="External"/><Relationship Id="rId14" Type="http://schemas.openxmlformats.org/officeDocument/2006/relationships/image" Target="../media/image12.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9.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4" Type="http://schemas.openxmlformats.org/officeDocument/2006/relationships/chart" Target="../charts/chart37.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chart" Target="../charts/chart38.xml"/><Relationship Id="rId4" Type="http://schemas.openxmlformats.org/officeDocument/2006/relationships/chart" Target="../charts/chart4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4" Type="http://schemas.openxmlformats.org/officeDocument/2006/relationships/chart" Target="../charts/chart25.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4</xdr:col>
      <xdr:colOff>352425</xdr:colOff>
      <xdr:row>27</xdr:row>
      <xdr:rowOff>104775</xdr:rowOff>
    </xdr:from>
    <xdr:to>
      <xdr:col>4</xdr:col>
      <xdr:colOff>1933575</xdr:colOff>
      <xdr:row>32</xdr:row>
      <xdr:rowOff>180975</xdr:rowOff>
    </xdr:to>
    <xdr:pic>
      <xdr:nvPicPr>
        <xdr:cNvPr id="3189" name="Picture 65" descr="Real Zero">
          <a:hlinkClick xmlns:r="http://schemas.openxmlformats.org/officeDocument/2006/relationships" r:id="rId1"/>
          <a:extLst>
            <a:ext uri="{FF2B5EF4-FFF2-40B4-BE49-F238E27FC236}">
              <a16:creationId xmlns:a16="http://schemas.microsoft.com/office/drawing/2014/main" id="{00000000-0008-0000-0100-000075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10300" y="5076825"/>
          <a:ext cx="15811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27</xdr:row>
      <xdr:rowOff>152400</xdr:rowOff>
    </xdr:from>
    <xdr:to>
      <xdr:col>4</xdr:col>
      <xdr:colOff>9525</xdr:colOff>
      <xdr:row>31</xdr:row>
      <xdr:rowOff>142875</xdr:rowOff>
    </xdr:to>
    <xdr:pic>
      <xdr:nvPicPr>
        <xdr:cNvPr id="3190" name="Picture 66" descr="ior_logo">
          <a:hlinkClick xmlns:r="http://schemas.openxmlformats.org/officeDocument/2006/relationships" r:id="rId3"/>
          <a:extLst>
            <a:ext uri="{FF2B5EF4-FFF2-40B4-BE49-F238E27FC236}">
              <a16:creationId xmlns:a16="http://schemas.microsoft.com/office/drawing/2014/main" id="{00000000-0008-0000-0100-0000760C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1450" y="5124450"/>
          <a:ext cx="18859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6</xdr:col>
          <xdr:colOff>295275</xdr:colOff>
          <xdr:row>3</xdr:row>
          <xdr:rowOff>28575</xdr:rowOff>
        </xdr:from>
        <xdr:to>
          <xdr:col>9</xdr:col>
          <xdr:colOff>542925</xdr:colOff>
          <xdr:row>15</xdr:row>
          <xdr:rowOff>142875</xdr:rowOff>
        </xdr:to>
        <xdr:grpSp>
          <xdr:nvGrpSpPr>
            <xdr:cNvPr id="3191" name="Group 91">
              <a:extLst>
                <a:ext uri="{FF2B5EF4-FFF2-40B4-BE49-F238E27FC236}">
                  <a16:creationId xmlns:a16="http://schemas.microsoft.com/office/drawing/2014/main" id="{00000000-0008-0000-0100-0000770C0000}"/>
                </a:ext>
              </a:extLst>
            </xdr:cNvPr>
            <xdr:cNvGrpSpPr>
              <a:grpSpLocks/>
            </xdr:cNvGrpSpPr>
          </xdr:nvGrpSpPr>
          <xdr:grpSpPr bwMode="auto">
            <a:xfrm>
              <a:off x="5819775" y="652992"/>
              <a:ext cx="2533650" cy="2273300"/>
              <a:chOff x="812" y="68"/>
              <a:chExt cx="212" cy="241"/>
            </a:xfrm>
          </xdr:grpSpPr>
          <xdr:sp macro="" textlink="">
            <xdr:nvSpPr>
              <xdr:cNvPr id="3157" name="Object 85" hidden="1">
                <a:extLst>
                  <a:ext uri="{63B3BB69-23CF-44E3-9099-C40C66FF867C}">
                    <a14:compatExt spid="_x0000_s3157"/>
                  </a:ext>
                  <a:ext uri="{FF2B5EF4-FFF2-40B4-BE49-F238E27FC236}">
                    <a16:creationId xmlns:a16="http://schemas.microsoft.com/office/drawing/2014/main" id="{00000000-0008-0000-0100-0000550C0000}"/>
                  </a:ext>
                </a:extLst>
              </xdr:cNvPr>
              <xdr:cNvSpPr/>
            </xdr:nvSpPr>
            <xdr:spPr bwMode="auto">
              <a:xfrm>
                <a:off x="928" y="68"/>
                <a:ext cx="96" cy="72"/>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3158" name="Object 86" hidden="1">
                <a:extLst>
                  <a:ext uri="{63B3BB69-23CF-44E3-9099-C40C66FF867C}">
                    <a14:compatExt spid="_x0000_s3158"/>
                  </a:ext>
                  <a:ext uri="{FF2B5EF4-FFF2-40B4-BE49-F238E27FC236}">
                    <a16:creationId xmlns:a16="http://schemas.microsoft.com/office/drawing/2014/main" id="{00000000-0008-0000-0100-0000560C0000}"/>
                  </a:ext>
                </a:extLst>
              </xdr:cNvPr>
              <xdr:cNvSpPr/>
            </xdr:nvSpPr>
            <xdr:spPr bwMode="auto">
              <a:xfrm>
                <a:off x="812" y="69"/>
                <a:ext cx="96" cy="72"/>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3159" name="Object 87" hidden="1">
                <a:extLst>
                  <a:ext uri="{63B3BB69-23CF-44E3-9099-C40C66FF867C}">
                    <a14:compatExt spid="_x0000_s3159"/>
                  </a:ext>
                  <a:ext uri="{FF2B5EF4-FFF2-40B4-BE49-F238E27FC236}">
                    <a16:creationId xmlns:a16="http://schemas.microsoft.com/office/drawing/2014/main" id="{00000000-0008-0000-0100-0000570C0000}"/>
                  </a:ext>
                </a:extLst>
              </xdr:cNvPr>
              <xdr:cNvSpPr/>
            </xdr:nvSpPr>
            <xdr:spPr bwMode="auto">
              <a:xfrm>
                <a:off x="813" y="154"/>
                <a:ext cx="96" cy="72"/>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3160" name="Object 88" hidden="1">
                <a:extLst>
                  <a:ext uri="{63B3BB69-23CF-44E3-9099-C40C66FF867C}">
                    <a14:compatExt spid="_x0000_s3160"/>
                  </a:ext>
                  <a:ext uri="{FF2B5EF4-FFF2-40B4-BE49-F238E27FC236}">
                    <a16:creationId xmlns:a16="http://schemas.microsoft.com/office/drawing/2014/main" id="{00000000-0008-0000-0100-0000580C0000}"/>
                  </a:ext>
                </a:extLst>
              </xdr:cNvPr>
              <xdr:cNvSpPr/>
            </xdr:nvSpPr>
            <xdr:spPr bwMode="auto">
              <a:xfrm>
                <a:off x="927" y="155"/>
                <a:ext cx="96" cy="72"/>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sp macro="" textlink="">
            <xdr:nvSpPr>
              <xdr:cNvPr id="3161" name="Object 89" hidden="1">
                <a:extLst>
                  <a:ext uri="{63B3BB69-23CF-44E3-9099-C40C66FF867C}">
                    <a14:compatExt spid="_x0000_s3161"/>
                  </a:ext>
                  <a:ext uri="{FF2B5EF4-FFF2-40B4-BE49-F238E27FC236}">
                    <a16:creationId xmlns:a16="http://schemas.microsoft.com/office/drawing/2014/main" id="{00000000-0008-0000-0100-0000590C0000}"/>
                  </a:ext>
                </a:extLst>
              </xdr:cNvPr>
              <xdr:cNvSpPr/>
            </xdr:nvSpPr>
            <xdr:spPr bwMode="auto">
              <a:xfrm>
                <a:off x="814" y="237"/>
                <a:ext cx="96" cy="72"/>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grpSp>
        <xdr:clientData/>
      </xdr:twoCellAnchor>
    </mc:Choice>
    <mc:Fallback/>
  </mc:AlternateContent>
  <xdr:twoCellAnchor editAs="oneCell">
    <xdr:from>
      <xdr:col>14</xdr:col>
      <xdr:colOff>539749</xdr:colOff>
      <xdr:row>1</xdr:row>
      <xdr:rowOff>222251</xdr:rowOff>
    </xdr:from>
    <xdr:to>
      <xdr:col>18</xdr:col>
      <xdr:colOff>539188</xdr:colOff>
      <xdr:row>15</xdr:row>
      <xdr:rowOff>158749</xdr:rowOff>
    </xdr:to>
    <xdr:pic>
      <xdr:nvPicPr>
        <xdr:cNvPr id="7" name="Picture 6">
          <a:hlinkClick xmlns:r="http://schemas.openxmlformats.org/officeDocument/2006/relationships" r:id="rId5"/>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5314082" y="412751"/>
          <a:ext cx="3047439" cy="2529415"/>
        </a:xfrm>
        <a:prstGeom prst="rect">
          <a:avLst/>
        </a:prstGeom>
      </xdr:spPr>
    </xdr:pic>
    <xdr:clientData/>
  </xdr:twoCellAnchor>
  <xdr:twoCellAnchor editAs="oneCell">
    <xdr:from>
      <xdr:col>14</xdr:col>
      <xdr:colOff>158750</xdr:colOff>
      <xdr:row>17</xdr:row>
      <xdr:rowOff>137583</xdr:rowOff>
    </xdr:from>
    <xdr:to>
      <xdr:col>18</xdr:col>
      <xdr:colOff>624417</xdr:colOff>
      <xdr:row>27</xdr:row>
      <xdr:rowOff>130386</xdr:rowOff>
    </xdr:to>
    <xdr:pic>
      <xdr:nvPicPr>
        <xdr:cNvPr id="9" name="Picture 8">
          <a:hlinkClick xmlns:r="http://schemas.openxmlformats.org/officeDocument/2006/relationships" r:id="rId7"/>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4933083" y="3280833"/>
          <a:ext cx="3513667" cy="1791970"/>
        </a:xfrm>
        <a:prstGeom prst="rect">
          <a:avLst/>
        </a:prstGeom>
      </xdr:spPr>
    </xdr:pic>
    <xdr:clientData/>
  </xdr:twoCellAnchor>
  <xdr:twoCellAnchor editAs="oneCell">
    <xdr:from>
      <xdr:col>6</xdr:col>
      <xdr:colOff>0</xdr:colOff>
      <xdr:row>30</xdr:row>
      <xdr:rowOff>0</xdr:rowOff>
    </xdr:from>
    <xdr:to>
      <xdr:col>7</xdr:col>
      <xdr:colOff>218952</xdr:colOff>
      <xdr:row>35</xdr:row>
      <xdr:rowOff>90893</xdr:rowOff>
    </xdr:to>
    <xdr:pic>
      <xdr:nvPicPr>
        <xdr:cNvPr id="10" name="Picture 9">
          <a:hlinkClick xmlns:r="http://schemas.openxmlformats.org/officeDocument/2006/relationships" r:id="rId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0"/>
        <a:stretch>
          <a:fillRect/>
        </a:stretch>
      </xdr:blipFill>
      <xdr:spPr>
        <a:xfrm>
          <a:off x="8572500" y="5482167"/>
          <a:ext cx="980952" cy="990476"/>
        </a:xfrm>
        <a:prstGeom prst="rect">
          <a:avLst/>
        </a:prstGeom>
      </xdr:spPr>
    </xdr:pic>
    <xdr:clientData/>
  </xdr:twoCellAnchor>
  <xdr:twoCellAnchor editAs="oneCell">
    <xdr:from>
      <xdr:col>7</xdr:col>
      <xdr:colOff>529168</xdr:colOff>
      <xdr:row>30</xdr:row>
      <xdr:rowOff>137583</xdr:rowOff>
    </xdr:from>
    <xdr:to>
      <xdr:col>10</xdr:col>
      <xdr:colOff>350600</xdr:colOff>
      <xdr:row>35</xdr:row>
      <xdr:rowOff>21167</xdr:rowOff>
    </xdr:to>
    <xdr:pic>
      <xdr:nvPicPr>
        <xdr:cNvPr id="11" name="Picture 10">
          <a:hlinkClick xmlns:r="http://schemas.openxmlformats.org/officeDocument/2006/relationships" r:id="rId11"/>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2"/>
        <a:stretch>
          <a:fillRect/>
        </a:stretch>
      </xdr:blipFill>
      <xdr:spPr>
        <a:xfrm>
          <a:off x="9863668" y="5619750"/>
          <a:ext cx="2107432" cy="783167"/>
        </a:xfrm>
        <a:prstGeom prst="rect">
          <a:avLst/>
        </a:prstGeom>
      </xdr:spPr>
    </xdr:pic>
    <xdr:clientData/>
  </xdr:twoCellAnchor>
  <xdr:twoCellAnchor editAs="oneCell">
    <xdr:from>
      <xdr:col>11</xdr:col>
      <xdr:colOff>0</xdr:colOff>
      <xdr:row>30</xdr:row>
      <xdr:rowOff>0</xdr:rowOff>
    </xdr:from>
    <xdr:to>
      <xdr:col>12</xdr:col>
      <xdr:colOff>232833</xdr:colOff>
      <xdr:row>35</xdr:row>
      <xdr:rowOff>61881</xdr:rowOff>
    </xdr:to>
    <xdr:pic>
      <xdr:nvPicPr>
        <xdr:cNvPr id="12" name="Picture 11">
          <a:hlinkClick xmlns:r="http://schemas.openxmlformats.org/officeDocument/2006/relationships" r:id="rId13"/>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4"/>
        <a:stretch>
          <a:fillRect/>
        </a:stretch>
      </xdr:blipFill>
      <xdr:spPr>
        <a:xfrm>
          <a:off x="12382500" y="5482167"/>
          <a:ext cx="1047750" cy="96146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47625</xdr:colOff>
      <xdr:row>55</xdr:row>
      <xdr:rowOff>9525</xdr:rowOff>
    </xdr:from>
    <xdr:to>
      <xdr:col>6</xdr:col>
      <xdr:colOff>1524000</xdr:colOff>
      <xdr:row>67</xdr:row>
      <xdr:rowOff>171450</xdr:rowOff>
    </xdr:to>
    <xdr:graphicFrame macro="">
      <xdr:nvGraphicFramePr>
        <xdr:cNvPr id="12304" name="Chart 1">
          <a:extLst>
            <a:ext uri="{FF2B5EF4-FFF2-40B4-BE49-F238E27FC236}">
              <a16:creationId xmlns:a16="http://schemas.microsoft.com/office/drawing/2014/main" id="{00000000-0008-0000-0A00-000010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12305" name="Chart 3">
          <a:extLst>
            <a:ext uri="{FF2B5EF4-FFF2-40B4-BE49-F238E27FC236}">
              <a16:creationId xmlns:a16="http://schemas.microsoft.com/office/drawing/2014/main" id="{00000000-0008-0000-0A00-000011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12306" name="Chart 4">
          <a:extLst>
            <a:ext uri="{FF2B5EF4-FFF2-40B4-BE49-F238E27FC236}">
              <a16:creationId xmlns:a16="http://schemas.microsoft.com/office/drawing/2014/main" id="{00000000-0008-0000-0A00-000012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12307" name="Chart 5">
          <a:extLst>
            <a:ext uri="{FF2B5EF4-FFF2-40B4-BE49-F238E27FC236}">
              <a16:creationId xmlns:a16="http://schemas.microsoft.com/office/drawing/2014/main" id="{00000000-0008-0000-0A00-000013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47625</xdr:colOff>
      <xdr:row>55</xdr:row>
      <xdr:rowOff>9525</xdr:rowOff>
    </xdr:from>
    <xdr:to>
      <xdr:col>6</xdr:col>
      <xdr:colOff>1524000</xdr:colOff>
      <xdr:row>67</xdr:row>
      <xdr:rowOff>171450</xdr:rowOff>
    </xdr:to>
    <xdr:graphicFrame macro="">
      <xdr:nvGraphicFramePr>
        <xdr:cNvPr id="13328" name="Chart 1">
          <a:extLst>
            <a:ext uri="{FF2B5EF4-FFF2-40B4-BE49-F238E27FC236}">
              <a16:creationId xmlns:a16="http://schemas.microsoft.com/office/drawing/2014/main" id="{00000000-0008-0000-0B00-000010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13329" name="Chart 3">
          <a:extLst>
            <a:ext uri="{FF2B5EF4-FFF2-40B4-BE49-F238E27FC236}">
              <a16:creationId xmlns:a16="http://schemas.microsoft.com/office/drawing/2014/main" id="{00000000-0008-0000-0B00-000011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13330" name="Chart 4">
          <a:extLst>
            <a:ext uri="{FF2B5EF4-FFF2-40B4-BE49-F238E27FC236}">
              <a16:creationId xmlns:a16="http://schemas.microsoft.com/office/drawing/2014/main" id="{00000000-0008-0000-0B00-000012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13331" name="Chart 5">
          <a:extLst>
            <a:ext uri="{FF2B5EF4-FFF2-40B4-BE49-F238E27FC236}">
              <a16:creationId xmlns:a16="http://schemas.microsoft.com/office/drawing/2014/main" id="{00000000-0008-0000-0B00-000013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47625</xdr:colOff>
      <xdr:row>55</xdr:row>
      <xdr:rowOff>9525</xdr:rowOff>
    </xdr:from>
    <xdr:to>
      <xdr:col>6</xdr:col>
      <xdr:colOff>1524000</xdr:colOff>
      <xdr:row>67</xdr:row>
      <xdr:rowOff>171450</xdr:rowOff>
    </xdr:to>
    <xdr:graphicFrame macro="">
      <xdr:nvGraphicFramePr>
        <xdr:cNvPr id="14353" name="Chart 1">
          <a:extLst>
            <a:ext uri="{FF2B5EF4-FFF2-40B4-BE49-F238E27FC236}">
              <a16:creationId xmlns:a16="http://schemas.microsoft.com/office/drawing/2014/main" id="{00000000-0008-0000-0C00-000011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14354" name="Chart 3">
          <a:extLst>
            <a:ext uri="{FF2B5EF4-FFF2-40B4-BE49-F238E27FC236}">
              <a16:creationId xmlns:a16="http://schemas.microsoft.com/office/drawing/2014/main" id="{00000000-0008-0000-0C00-000012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14355" name="Chart 4">
          <a:extLst>
            <a:ext uri="{FF2B5EF4-FFF2-40B4-BE49-F238E27FC236}">
              <a16:creationId xmlns:a16="http://schemas.microsoft.com/office/drawing/2014/main" id="{00000000-0008-0000-0C00-000013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14356" name="Chart 6">
          <a:extLst>
            <a:ext uri="{FF2B5EF4-FFF2-40B4-BE49-F238E27FC236}">
              <a16:creationId xmlns:a16="http://schemas.microsoft.com/office/drawing/2014/main" id="{00000000-0008-0000-0C00-000014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47625</xdr:colOff>
      <xdr:row>55</xdr:row>
      <xdr:rowOff>9525</xdr:rowOff>
    </xdr:from>
    <xdr:to>
      <xdr:col>6</xdr:col>
      <xdr:colOff>1524000</xdr:colOff>
      <xdr:row>67</xdr:row>
      <xdr:rowOff>171450</xdr:rowOff>
    </xdr:to>
    <xdr:graphicFrame macro="">
      <xdr:nvGraphicFramePr>
        <xdr:cNvPr id="201729" name="Chart 1">
          <a:extLst>
            <a:ext uri="{FF2B5EF4-FFF2-40B4-BE49-F238E27FC236}">
              <a16:creationId xmlns:a16="http://schemas.microsoft.com/office/drawing/2014/main" id="{00000000-0008-0000-0D00-0000011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201730" name="Chart 3">
          <a:extLst>
            <a:ext uri="{FF2B5EF4-FFF2-40B4-BE49-F238E27FC236}">
              <a16:creationId xmlns:a16="http://schemas.microsoft.com/office/drawing/2014/main" id="{00000000-0008-0000-0D00-0000021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201731" name="Chart 4">
          <a:extLst>
            <a:ext uri="{FF2B5EF4-FFF2-40B4-BE49-F238E27FC236}">
              <a16:creationId xmlns:a16="http://schemas.microsoft.com/office/drawing/2014/main" id="{00000000-0008-0000-0D00-0000031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201732" name="Chart 6">
          <a:extLst>
            <a:ext uri="{FF2B5EF4-FFF2-40B4-BE49-F238E27FC236}">
              <a16:creationId xmlns:a16="http://schemas.microsoft.com/office/drawing/2014/main" id="{00000000-0008-0000-0D00-0000041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xdr:colOff>
      <xdr:row>20</xdr:row>
      <xdr:rowOff>104775</xdr:rowOff>
    </xdr:from>
    <xdr:to>
      <xdr:col>12</xdr:col>
      <xdr:colOff>352425</xdr:colOff>
      <xdr:row>25</xdr:row>
      <xdr:rowOff>419100</xdr:rowOff>
    </xdr:to>
    <xdr:graphicFrame macro="">
      <xdr:nvGraphicFramePr>
        <xdr:cNvPr id="5124" name="Chart 1">
          <a:extLst>
            <a:ext uri="{FF2B5EF4-FFF2-40B4-BE49-F238E27FC236}">
              <a16:creationId xmlns:a16="http://schemas.microsoft.com/office/drawing/2014/main" id="{00000000-0008-0000-0200-000004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47625</xdr:colOff>
      <xdr:row>55</xdr:row>
      <xdr:rowOff>9525</xdr:rowOff>
    </xdr:from>
    <xdr:to>
      <xdr:col>6</xdr:col>
      <xdr:colOff>1524000</xdr:colOff>
      <xdr:row>67</xdr:row>
      <xdr:rowOff>171450</xdr:rowOff>
    </xdr:to>
    <xdr:graphicFrame macro="">
      <xdr:nvGraphicFramePr>
        <xdr:cNvPr id="17422" name="Chart 1">
          <a:extLst>
            <a:ext uri="{FF2B5EF4-FFF2-40B4-BE49-F238E27FC236}">
              <a16:creationId xmlns:a16="http://schemas.microsoft.com/office/drawing/2014/main" id="{00000000-0008-0000-0300-00000E4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47625</xdr:colOff>
      <xdr:row>55</xdr:row>
      <xdr:rowOff>9525</xdr:rowOff>
    </xdr:from>
    <xdr:to>
      <xdr:col>6</xdr:col>
      <xdr:colOff>1524000</xdr:colOff>
      <xdr:row>67</xdr:row>
      <xdr:rowOff>171450</xdr:rowOff>
    </xdr:to>
    <xdr:graphicFrame macro="">
      <xdr:nvGraphicFramePr>
        <xdr:cNvPr id="16399" name="Chart 1">
          <a:extLst>
            <a:ext uri="{FF2B5EF4-FFF2-40B4-BE49-F238E27FC236}">
              <a16:creationId xmlns:a16="http://schemas.microsoft.com/office/drawing/2014/main" id="{00000000-0008-0000-0400-00000F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16400" name="Chart 3">
          <a:extLst>
            <a:ext uri="{FF2B5EF4-FFF2-40B4-BE49-F238E27FC236}">
              <a16:creationId xmlns:a16="http://schemas.microsoft.com/office/drawing/2014/main" id="{00000000-0008-0000-0400-000010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16401" name="Chart 6">
          <a:extLst>
            <a:ext uri="{FF2B5EF4-FFF2-40B4-BE49-F238E27FC236}">
              <a16:creationId xmlns:a16="http://schemas.microsoft.com/office/drawing/2014/main" id="{00000000-0008-0000-0400-000011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47625</xdr:colOff>
      <xdr:row>55</xdr:row>
      <xdr:rowOff>9525</xdr:rowOff>
    </xdr:from>
    <xdr:to>
      <xdr:col>6</xdr:col>
      <xdr:colOff>1524000</xdr:colOff>
      <xdr:row>67</xdr:row>
      <xdr:rowOff>171450</xdr:rowOff>
    </xdr:to>
    <xdr:graphicFrame macro="">
      <xdr:nvGraphicFramePr>
        <xdr:cNvPr id="15377" name="Chart 1">
          <a:extLst>
            <a:ext uri="{FF2B5EF4-FFF2-40B4-BE49-F238E27FC236}">
              <a16:creationId xmlns:a16="http://schemas.microsoft.com/office/drawing/2014/main" id="{00000000-0008-0000-0500-000011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15378" name="Chart 3">
          <a:extLst>
            <a:ext uri="{FF2B5EF4-FFF2-40B4-BE49-F238E27FC236}">
              <a16:creationId xmlns:a16="http://schemas.microsoft.com/office/drawing/2014/main" id="{00000000-0008-0000-0500-000012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15379" name="Chart 4">
          <a:extLst>
            <a:ext uri="{FF2B5EF4-FFF2-40B4-BE49-F238E27FC236}">
              <a16:creationId xmlns:a16="http://schemas.microsoft.com/office/drawing/2014/main" id="{00000000-0008-0000-0500-000013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15380" name="Chart 6">
          <a:extLst>
            <a:ext uri="{FF2B5EF4-FFF2-40B4-BE49-F238E27FC236}">
              <a16:creationId xmlns:a16="http://schemas.microsoft.com/office/drawing/2014/main" id="{00000000-0008-0000-0500-000014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47625</xdr:colOff>
      <xdr:row>55</xdr:row>
      <xdr:rowOff>9525</xdr:rowOff>
    </xdr:from>
    <xdr:to>
      <xdr:col>6</xdr:col>
      <xdr:colOff>1524000</xdr:colOff>
      <xdr:row>67</xdr:row>
      <xdr:rowOff>171450</xdr:rowOff>
    </xdr:to>
    <xdr:graphicFrame macro="">
      <xdr:nvGraphicFramePr>
        <xdr:cNvPr id="8212" name="Chart 1">
          <a:extLst>
            <a:ext uri="{FF2B5EF4-FFF2-40B4-BE49-F238E27FC236}">
              <a16:creationId xmlns:a16="http://schemas.microsoft.com/office/drawing/2014/main" id="{00000000-0008-0000-0600-000014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8213" name="Chart 7">
          <a:extLst>
            <a:ext uri="{FF2B5EF4-FFF2-40B4-BE49-F238E27FC236}">
              <a16:creationId xmlns:a16="http://schemas.microsoft.com/office/drawing/2014/main" id="{00000000-0008-0000-0600-000015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8214" name="Chart 8">
          <a:extLst>
            <a:ext uri="{FF2B5EF4-FFF2-40B4-BE49-F238E27FC236}">
              <a16:creationId xmlns:a16="http://schemas.microsoft.com/office/drawing/2014/main" id="{00000000-0008-0000-0600-000016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8215" name="Chart 10">
          <a:extLst>
            <a:ext uri="{FF2B5EF4-FFF2-40B4-BE49-F238E27FC236}">
              <a16:creationId xmlns:a16="http://schemas.microsoft.com/office/drawing/2014/main" id="{00000000-0008-0000-0600-000017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47625</xdr:colOff>
      <xdr:row>55</xdr:row>
      <xdr:rowOff>9525</xdr:rowOff>
    </xdr:from>
    <xdr:to>
      <xdr:col>6</xdr:col>
      <xdr:colOff>1524000</xdr:colOff>
      <xdr:row>67</xdr:row>
      <xdr:rowOff>171450</xdr:rowOff>
    </xdr:to>
    <xdr:graphicFrame macro="">
      <xdr:nvGraphicFramePr>
        <xdr:cNvPr id="9231" name="Chart 1">
          <a:extLst>
            <a:ext uri="{FF2B5EF4-FFF2-40B4-BE49-F238E27FC236}">
              <a16:creationId xmlns:a16="http://schemas.microsoft.com/office/drawing/2014/main" id="{00000000-0008-0000-0700-00000F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9232" name="Chart 3">
          <a:extLst>
            <a:ext uri="{FF2B5EF4-FFF2-40B4-BE49-F238E27FC236}">
              <a16:creationId xmlns:a16="http://schemas.microsoft.com/office/drawing/2014/main" id="{00000000-0008-0000-0700-000010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9233" name="Chart 4">
          <a:extLst>
            <a:ext uri="{FF2B5EF4-FFF2-40B4-BE49-F238E27FC236}">
              <a16:creationId xmlns:a16="http://schemas.microsoft.com/office/drawing/2014/main" id="{00000000-0008-0000-0700-000011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9234" name="Chart 5">
          <a:extLst>
            <a:ext uri="{FF2B5EF4-FFF2-40B4-BE49-F238E27FC236}">
              <a16:creationId xmlns:a16="http://schemas.microsoft.com/office/drawing/2014/main" id="{00000000-0008-0000-0700-000012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55</xdr:row>
      <xdr:rowOff>9525</xdr:rowOff>
    </xdr:from>
    <xdr:to>
      <xdr:col>6</xdr:col>
      <xdr:colOff>1524000</xdr:colOff>
      <xdr:row>67</xdr:row>
      <xdr:rowOff>171450</xdr:rowOff>
    </xdr:to>
    <xdr:graphicFrame macro="">
      <xdr:nvGraphicFramePr>
        <xdr:cNvPr id="10256" name="Chart 1">
          <a:extLst>
            <a:ext uri="{FF2B5EF4-FFF2-40B4-BE49-F238E27FC236}">
              <a16:creationId xmlns:a16="http://schemas.microsoft.com/office/drawing/2014/main" id="{00000000-0008-0000-0800-000010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10257" name="Chart 3">
          <a:extLst>
            <a:ext uri="{FF2B5EF4-FFF2-40B4-BE49-F238E27FC236}">
              <a16:creationId xmlns:a16="http://schemas.microsoft.com/office/drawing/2014/main" id="{00000000-0008-0000-0800-000011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10258" name="Chart 4">
          <a:extLst>
            <a:ext uri="{FF2B5EF4-FFF2-40B4-BE49-F238E27FC236}">
              <a16:creationId xmlns:a16="http://schemas.microsoft.com/office/drawing/2014/main" id="{00000000-0008-0000-0800-000012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10259" name="Chart 6">
          <a:extLst>
            <a:ext uri="{FF2B5EF4-FFF2-40B4-BE49-F238E27FC236}">
              <a16:creationId xmlns:a16="http://schemas.microsoft.com/office/drawing/2014/main" id="{00000000-0008-0000-0800-000013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47625</xdr:colOff>
      <xdr:row>55</xdr:row>
      <xdr:rowOff>9525</xdr:rowOff>
    </xdr:from>
    <xdr:to>
      <xdr:col>6</xdr:col>
      <xdr:colOff>1524000</xdr:colOff>
      <xdr:row>67</xdr:row>
      <xdr:rowOff>171450</xdr:rowOff>
    </xdr:to>
    <xdr:graphicFrame macro="">
      <xdr:nvGraphicFramePr>
        <xdr:cNvPr id="11280" name="Chart 1">
          <a:extLst>
            <a:ext uri="{FF2B5EF4-FFF2-40B4-BE49-F238E27FC236}">
              <a16:creationId xmlns:a16="http://schemas.microsoft.com/office/drawing/2014/main" id="{00000000-0008-0000-0900-000010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11281" name="Chart 3">
          <a:extLst>
            <a:ext uri="{FF2B5EF4-FFF2-40B4-BE49-F238E27FC236}">
              <a16:creationId xmlns:a16="http://schemas.microsoft.com/office/drawing/2014/main" id="{00000000-0008-0000-0900-00001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11282" name="Chart 4">
          <a:extLst>
            <a:ext uri="{FF2B5EF4-FFF2-40B4-BE49-F238E27FC236}">
              <a16:creationId xmlns:a16="http://schemas.microsoft.com/office/drawing/2014/main" id="{00000000-0008-0000-0900-000012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47625</xdr:colOff>
      <xdr:row>55</xdr:row>
      <xdr:rowOff>9525</xdr:rowOff>
    </xdr:from>
    <xdr:to>
      <xdr:col>6</xdr:col>
      <xdr:colOff>1524000</xdr:colOff>
      <xdr:row>67</xdr:row>
      <xdr:rowOff>171450</xdr:rowOff>
    </xdr:to>
    <xdr:graphicFrame macro="">
      <xdr:nvGraphicFramePr>
        <xdr:cNvPr id="11283" name="Chart 5">
          <a:extLst>
            <a:ext uri="{FF2B5EF4-FFF2-40B4-BE49-F238E27FC236}">
              <a16:creationId xmlns:a16="http://schemas.microsoft.com/office/drawing/2014/main" id="{00000000-0008-0000-0900-000013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image" Target="../media/image2.emf"/><Relationship Id="rId18" Type="http://schemas.openxmlformats.org/officeDocument/2006/relationships/oleObject" Target="../embeddings/oleObject5.bin"/><Relationship Id="rId3" Type="http://schemas.openxmlformats.org/officeDocument/2006/relationships/hyperlink" Target="http://www.defra.gov.uk/fgas" TargetMode="External"/><Relationship Id="rId7" Type="http://schemas.openxmlformats.org/officeDocument/2006/relationships/printerSettings" Target="../printerSettings/printerSettings1.bin"/><Relationship Id="rId12" Type="http://schemas.openxmlformats.org/officeDocument/2006/relationships/oleObject" Target="../embeddings/oleObject2.bin"/><Relationship Id="rId17" Type="http://schemas.openxmlformats.org/officeDocument/2006/relationships/image" Target="../media/image4.emf"/><Relationship Id="rId2" Type="http://schemas.openxmlformats.org/officeDocument/2006/relationships/hyperlink" Target="http://www.realzero.org.uk/" TargetMode="External"/><Relationship Id="rId16" Type="http://schemas.openxmlformats.org/officeDocument/2006/relationships/oleObject" Target="../embeddings/oleObject4.bin"/><Relationship Id="rId1" Type="http://schemas.openxmlformats.org/officeDocument/2006/relationships/hyperlink" Target="http://www.ior.org.uk/" TargetMode="External"/><Relationship Id="rId6" Type="http://schemas.openxmlformats.org/officeDocument/2006/relationships/hyperlink" Target="http://www.bsi-global.com/" TargetMode="External"/><Relationship Id="rId11" Type="http://schemas.openxmlformats.org/officeDocument/2006/relationships/image" Target="../media/image1.emf"/><Relationship Id="rId5" Type="http://schemas.openxmlformats.org/officeDocument/2006/relationships/hyperlink" Target="http://www.acrib.org.uk/" TargetMode="External"/><Relationship Id="rId15" Type="http://schemas.openxmlformats.org/officeDocument/2006/relationships/image" Target="../media/image3.emf"/><Relationship Id="rId10" Type="http://schemas.openxmlformats.org/officeDocument/2006/relationships/oleObject" Target="../embeddings/oleObject1.bin"/><Relationship Id="rId19" Type="http://schemas.openxmlformats.org/officeDocument/2006/relationships/image" Target="../media/image5.emf"/><Relationship Id="rId4" Type="http://schemas.openxmlformats.org/officeDocument/2006/relationships/hyperlink" Target="http://www.carbontrust.co.uk/" TargetMode="External"/><Relationship Id="rId9" Type="http://schemas.openxmlformats.org/officeDocument/2006/relationships/vmlDrawing" Target="../drawings/vmlDrawing1.vml"/><Relationship Id="rId14"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35"/>
  <sheetViews>
    <sheetView showGridLines="0" workbookViewId="0">
      <selection activeCell="H27" sqref="H27"/>
    </sheetView>
  </sheetViews>
  <sheetFormatPr defaultColWidth="8.85546875" defaultRowHeight="12.75" x14ac:dyDescent="0.2"/>
  <cols>
    <col min="1" max="1" width="5.85546875" customWidth="1"/>
    <col min="2" max="2" width="9.140625" style="125" customWidth="1"/>
  </cols>
  <sheetData>
    <row r="1" spans="2:20" x14ac:dyDescent="0.2">
      <c r="B1" s="132" t="s">
        <v>109</v>
      </c>
      <c r="C1" s="133"/>
      <c r="D1" s="133"/>
      <c r="E1" s="133"/>
      <c r="F1" s="133"/>
      <c r="G1" s="133"/>
      <c r="H1" s="133"/>
      <c r="I1" s="133"/>
      <c r="J1" s="133"/>
      <c r="K1" s="133"/>
      <c r="L1" s="133"/>
      <c r="M1" s="133"/>
      <c r="N1" s="133"/>
      <c r="O1" s="133"/>
      <c r="P1" s="133"/>
      <c r="Q1" s="133"/>
      <c r="R1" s="133"/>
      <c r="S1" s="134"/>
      <c r="T1" s="131"/>
    </row>
    <row r="2" spans="2:20" x14ac:dyDescent="0.2">
      <c r="B2" s="135" t="s">
        <v>129</v>
      </c>
      <c r="C2" s="127" t="s">
        <v>110</v>
      </c>
      <c r="D2" s="127"/>
      <c r="E2" s="127"/>
      <c r="F2" s="127"/>
      <c r="G2" s="127"/>
      <c r="H2" s="127"/>
      <c r="I2" s="127"/>
      <c r="J2" s="127"/>
      <c r="K2" s="127"/>
      <c r="L2" s="127"/>
      <c r="M2" s="127"/>
      <c r="N2" s="127"/>
      <c r="O2" s="127"/>
      <c r="P2" s="127"/>
      <c r="Q2" s="127"/>
      <c r="R2" s="127"/>
      <c r="S2" s="136"/>
      <c r="T2" s="131"/>
    </row>
    <row r="3" spans="2:20" x14ac:dyDescent="0.2">
      <c r="B3" s="135" t="s">
        <v>129</v>
      </c>
      <c r="C3" s="127" t="s">
        <v>94</v>
      </c>
      <c r="D3" s="127"/>
      <c r="E3" s="127"/>
      <c r="F3" s="127"/>
      <c r="G3" s="127"/>
      <c r="H3" s="127"/>
      <c r="I3" s="127"/>
      <c r="J3" s="127"/>
      <c r="K3" s="127"/>
      <c r="L3" s="127"/>
      <c r="M3" s="127"/>
      <c r="N3" s="127"/>
      <c r="O3" s="127"/>
      <c r="P3" s="127"/>
      <c r="Q3" s="127"/>
      <c r="R3" s="127"/>
      <c r="S3" s="136"/>
      <c r="T3" s="131"/>
    </row>
    <row r="4" spans="2:20" x14ac:dyDescent="0.2">
      <c r="B4" s="135" t="s">
        <v>129</v>
      </c>
      <c r="C4" s="127" t="s">
        <v>95</v>
      </c>
      <c r="D4" s="127"/>
      <c r="E4" s="127"/>
      <c r="F4" s="127"/>
      <c r="G4" s="127"/>
      <c r="H4" s="127"/>
      <c r="I4" s="127"/>
      <c r="J4" s="127"/>
      <c r="K4" s="127"/>
      <c r="L4" s="127"/>
      <c r="M4" s="127"/>
      <c r="N4" s="127"/>
      <c r="O4" s="127"/>
      <c r="P4" s="127"/>
      <c r="Q4" s="127"/>
      <c r="R4" s="127"/>
      <c r="S4" s="136"/>
      <c r="T4" s="131"/>
    </row>
    <row r="5" spans="2:20" x14ac:dyDescent="0.2">
      <c r="B5" s="135" t="s">
        <v>129</v>
      </c>
      <c r="C5" s="127" t="s">
        <v>111</v>
      </c>
      <c r="D5" s="127"/>
      <c r="E5" s="127"/>
      <c r="F5" s="127"/>
      <c r="G5" s="127"/>
      <c r="H5" s="127"/>
      <c r="I5" s="127"/>
      <c r="J5" s="127"/>
      <c r="K5" s="127"/>
      <c r="L5" s="127"/>
      <c r="M5" s="127"/>
      <c r="N5" s="127"/>
      <c r="O5" s="127"/>
      <c r="P5" s="127"/>
      <c r="Q5" s="127"/>
      <c r="R5" s="127"/>
      <c r="S5" s="136"/>
      <c r="T5" s="131"/>
    </row>
    <row r="6" spans="2:20" x14ac:dyDescent="0.2">
      <c r="B6" s="135" t="s">
        <v>129</v>
      </c>
      <c r="C6" s="127" t="s">
        <v>112</v>
      </c>
      <c r="D6" s="127"/>
      <c r="E6" s="127"/>
      <c r="F6" s="127"/>
      <c r="G6" s="127"/>
      <c r="H6" s="127"/>
      <c r="I6" s="127"/>
      <c r="J6" s="127"/>
      <c r="K6" s="127"/>
      <c r="L6" s="127"/>
      <c r="M6" s="127"/>
      <c r="N6" s="127"/>
      <c r="O6" s="127"/>
      <c r="P6" s="127"/>
      <c r="Q6" s="127"/>
      <c r="R6" s="127"/>
      <c r="S6" s="136"/>
      <c r="T6" s="131"/>
    </row>
    <row r="7" spans="2:20" x14ac:dyDescent="0.2">
      <c r="B7" s="135" t="s">
        <v>129</v>
      </c>
      <c r="C7" s="127" t="s">
        <v>113</v>
      </c>
      <c r="D7" s="127"/>
      <c r="E7" s="127"/>
      <c r="F7" s="127"/>
      <c r="G7" s="127"/>
      <c r="H7" s="127"/>
      <c r="I7" s="127"/>
      <c r="J7" s="127"/>
      <c r="K7" s="127"/>
      <c r="L7" s="127"/>
      <c r="M7" s="127"/>
      <c r="N7" s="127"/>
      <c r="O7" s="127"/>
      <c r="P7" s="127"/>
      <c r="Q7" s="127"/>
      <c r="R7" s="127"/>
      <c r="S7" s="136"/>
      <c r="T7" s="131"/>
    </row>
    <row r="8" spans="2:20" x14ac:dyDescent="0.2">
      <c r="B8" s="135" t="s">
        <v>129</v>
      </c>
      <c r="C8" s="127" t="s">
        <v>114</v>
      </c>
      <c r="D8" s="127"/>
      <c r="E8" s="127"/>
      <c r="F8" s="127"/>
      <c r="G8" s="127"/>
      <c r="H8" s="127"/>
      <c r="I8" s="127"/>
      <c r="J8" s="127"/>
      <c r="K8" s="127"/>
      <c r="L8" s="127"/>
      <c r="M8" s="127"/>
      <c r="N8" s="127"/>
      <c r="O8" s="127"/>
      <c r="P8" s="127"/>
      <c r="Q8" s="127"/>
      <c r="R8" s="127"/>
      <c r="S8" s="136"/>
      <c r="T8" s="131"/>
    </row>
    <row r="9" spans="2:20" x14ac:dyDescent="0.2">
      <c r="B9" s="135" t="s">
        <v>129</v>
      </c>
      <c r="C9" s="127" t="s">
        <v>115</v>
      </c>
      <c r="D9" s="127"/>
      <c r="E9" s="127"/>
      <c r="F9" s="127"/>
      <c r="G9" s="127"/>
      <c r="H9" s="127"/>
      <c r="I9" s="127"/>
      <c r="J9" s="127"/>
      <c r="K9" s="127"/>
      <c r="L9" s="127"/>
      <c r="M9" s="127"/>
      <c r="N9" s="127"/>
      <c r="O9" s="127"/>
      <c r="P9" s="127"/>
      <c r="Q9" s="127"/>
      <c r="R9" s="127"/>
      <c r="S9" s="136"/>
      <c r="T9" s="131"/>
    </row>
    <row r="10" spans="2:20" x14ac:dyDescent="0.2">
      <c r="B10" s="137" t="s">
        <v>96</v>
      </c>
      <c r="C10" s="127"/>
      <c r="D10" s="127"/>
      <c r="E10" s="127"/>
      <c r="F10" s="127"/>
      <c r="G10" s="127"/>
      <c r="H10" s="127"/>
      <c r="I10" s="127"/>
      <c r="J10" s="127"/>
      <c r="K10" s="127"/>
      <c r="L10" s="127"/>
      <c r="M10" s="127"/>
      <c r="N10" s="127"/>
      <c r="O10" s="127"/>
      <c r="P10" s="127"/>
      <c r="Q10" s="127"/>
      <c r="R10" s="127"/>
      <c r="S10" s="136"/>
      <c r="T10" s="131"/>
    </row>
    <row r="11" spans="2:20" x14ac:dyDescent="0.2">
      <c r="B11" s="135" t="s">
        <v>129</v>
      </c>
      <c r="C11" s="127" t="s">
        <v>116</v>
      </c>
      <c r="D11" s="127"/>
      <c r="E11" s="127"/>
      <c r="F11" s="127"/>
      <c r="G11" s="127"/>
      <c r="H11" s="127"/>
      <c r="I11" s="127"/>
      <c r="J11" s="127"/>
      <c r="K11" s="127"/>
      <c r="L11" s="127"/>
      <c r="M11" s="127"/>
      <c r="N11" s="127"/>
      <c r="O11" s="127"/>
      <c r="P11" s="127"/>
      <c r="Q11" s="127"/>
      <c r="R11" s="127"/>
      <c r="S11" s="136"/>
      <c r="T11" s="131"/>
    </row>
    <row r="12" spans="2:20" x14ac:dyDescent="0.2">
      <c r="B12" s="135" t="s">
        <v>129</v>
      </c>
      <c r="C12" s="127" t="s">
        <v>117</v>
      </c>
      <c r="D12" s="127"/>
      <c r="E12" s="127"/>
      <c r="F12" s="127"/>
      <c r="G12" s="127"/>
      <c r="H12" s="127"/>
      <c r="I12" s="127"/>
      <c r="J12" s="127"/>
      <c r="K12" s="127"/>
      <c r="L12" s="127"/>
      <c r="M12" s="127"/>
      <c r="N12" s="127"/>
      <c r="O12" s="127"/>
      <c r="P12" s="127"/>
      <c r="Q12" s="127"/>
      <c r="R12" s="127"/>
      <c r="S12" s="136"/>
      <c r="T12" s="131"/>
    </row>
    <row r="13" spans="2:20" x14ac:dyDescent="0.2">
      <c r="B13" s="135" t="s">
        <v>129</v>
      </c>
      <c r="C13" s="127" t="s">
        <v>119</v>
      </c>
      <c r="D13" s="127"/>
      <c r="E13" s="127"/>
      <c r="F13" s="127"/>
      <c r="G13" s="127"/>
      <c r="H13" s="127"/>
      <c r="I13" s="127"/>
      <c r="J13" s="127"/>
      <c r="K13" s="127"/>
      <c r="L13" s="127"/>
      <c r="M13" s="127"/>
      <c r="N13" s="127"/>
      <c r="O13" s="127"/>
      <c r="P13" s="127"/>
      <c r="Q13" s="127"/>
      <c r="R13" s="127"/>
      <c r="S13" s="136"/>
      <c r="T13" s="131"/>
    </row>
    <row r="14" spans="2:20" x14ac:dyDescent="0.2">
      <c r="B14" s="135" t="s">
        <v>129</v>
      </c>
      <c r="C14" s="127" t="s">
        <v>118</v>
      </c>
      <c r="D14" s="127"/>
      <c r="E14" s="127"/>
      <c r="F14" s="127"/>
      <c r="G14" s="127"/>
      <c r="H14" s="127"/>
      <c r="I14" s="127"/>
      <c r="J14" s="127"/>
      <c r="K14" s="127"/>
      <c r="L14" s="127"/>
      <c r="M14" s="127"/>
      <c r="N14" s="127"/>
      <c r="O14" s="127"/>
      <c r="P14" s="127"/>
      <c r="Q14" s="127"/>
      <c r="R14" s="127"/>
      <c r="S14" s="136"/>
      <c r="T14" s="131"/>
    </row>
    <row r="15" spans="2:20" x14ac:dyDescent="0.2">
      <c r="B15" s="135" t="s">
        <v>129</v>
      </c>
      <c r="C15" s="127" t="s">
        <v>97</v>
      </c>
      <c r="D15" s="127"/>
      <c r="E15" s="127"/>
      <c r="F15" s="127"/>
      <c r="G15" s="127"/>
      <c r="H15" s="127"/>
      <c r="I15" s="127"/>
      <c r="J15" s="127"/>
      <c r="K15" s="127"/>
      <c r="L15" s="127"/>
      <c r="M15" s="127"/>
      <c r="N15" s="127"/>
      <c r="O15" s="127"/>
      <c r="P15" s="127"/>
      <c r="Q15" s="127"/>
      <c r="R15" s="127"/>
      <c r="S15" s="136"/>
      <c r="T15" s="131"/>
    </row>
    <row r="16" spans="2:20" x14ac:dyDescent="0.2">
      <c r="B16" s="135" t="s">
        <v>129</v>
      </c>
      <c r="C16" s="128" t="s">
        <v>103</v>
      </c>
      <c r="D16" s="127"/>
      <c r="E16" s="127"/>
      <c r="F16" s="127"/>
      <c r="G16" s="127"/>
      <c r="H16" s="127"/>
      <c r="I16" s="127"/>
      <c r="J16" s="127"/>
      <c r="K16" s="127"/>
      <c r="L16" s="127"/>
      <c r="M16" s="127"/>
      <c r="N16" s="127"/>
      <c r="O16" s="127"/>
      <c r="P16" s="127"/>
      <c r="Q16" s="127"/>
      <c r="R16" s="127"/>
      <c r="S16" s="136"/>
      <c r="T16" s="131"/>
    </row>
    <row r="17" spans="2:20" x14ac:dyDescent="0.2">
      <c r="B17" s="137" t="s">
        <v>120</v>
      </c>
      <c r="C17" s="129"/>
      <c r="D17" s="127"/>
      <c r="E17" s="127"/>
      <c r="F17" s="127"/>
      <c r="G17" s="127"/>
      <c r="H17" s="127"/>
      <c r="I17" s="127"/>
      <c r="J17" s="127"/>
      <c r="K17" s="127"/>
      <c r="L17" s="127"/>
      <c r="M17" s="127"/>
      <c r="N17" s="127"/>
      <c r="O17" s="127"/>
      <c r="P17" s="127"/>
      <c r="Q17" s="127"/>
      <c r="R17" s="127"/>
      <c r="S17" s="136"/>
      <c r="T17" s="131"/>
    </row>
    <row r="18" spans="2:20" x14ac:dyDescent="0.2">
      <c r="B18" s="135" t="s">
        <v>129</v>
      </c>
      <c r="C18" s="129" t="s">
        <v>121</v>
      </c>
      <c r="D18" s="127"/>
      <c r="E18" s="127"/>
      <c r="F18" s="127"/>
      <c r="G18" s="127"/>
      <c r="H18" s="127"/>
      <c r="I18" s="127"/>
      <c r="J18" s="127"/>
      <c r="K18" s="127"/>
      <c r="L18" s="127"/>
      <c r="M18" s="127"/>
      <c r="N18" s="127"/>
      <c r="O18" s="127"/>
      <c r="P18" s="127"/>
      <c r="Q18" s="127"/>
      <c r="R18" s="127"/>
      <c r="S18" s="136"/>
      <c r="T18" s="131"/>
    </row>
    <row r="19" spans="2:20" x14ac:dyDescent="0.2">
      <c r="B19" s="135" t="s">
        <v>129</v>
      </c>
      <c r="C19" s="129" t="s">
        <v>98</v>
      </c>
      <c r="D19" s="127"/>
      <c r="E19" s="127"/>
      <c r="F19" s="127"/>
      <c r="G19" s="127"/>
      <c r="H19" s="127"/>
      <c r="I19" s="127"/>
      <c r="J19" s="127"/>
      <c r="K19" s="127"/>
      <c r="L19" s="127"/>
      <c r="M19" s="127"/>
      <c r="N19" s="127"/>
      <c r="O19" s="127"/>
      <c r="P19" s="127"/>
      <c r="Q19" s="127"/>
      <c r="R19" s="127"/>
      <c r="S19" s="136"/>
      <c r="T19" s="131"/>
    </row>
    <row r="20" spans="2:20" x14ac:dyDescent="0.2">
      <c r="B20" s="135" t="s">
        <v>129</v>
      </c>
      <c r="C20" s="129" t="s">
        <v>99</v>
      </c>
      <c r="D20" s="127"/>
      <c r="E20" s="127"/>
      <c r="F20" s="127"/>
      <c r="G20" s="127"/>
      <c r="H20" s="127"/>
      <c r="I20" s="127"/>
      <c r="J20" s="127"/>
      <c r="K20" s="127"/>
      <c r="L20" s="127"/>
      <c r="M20" s="127"/>
      <c r="N20" s="127"/>
      <c r="O20" s="127"/>
      <c r="P20" s="127"/>
      <c r="Q20" s="127"/>
      <c r="R20" s="127"/>
      <c r="S20" s="136"/>
      <c r="T20" s="131"/>
    </row>
    <row r="21" spans="2:20" x14ac:dyDescent="0.2">
      <c r="B21" s="135" t="s">
        <v>129</v>
      </c>
      <c r="C21" s="129" t="s">
        <v>100</v>
      </c>
      <c r="D21" s="127"/>
      <c r="E21" s="127"/>
      <c r="F21" s="127"/>
      <c r="G21" s="127"/>
      <c r="H21" s="127"/>
      <c r="I21" s="127"/>
      <c r="J21" s="127"/>
      <c r="K21" s="127"/>
      <c r="L21" s="127"/>
      <c r="M21" s="127"/>
      <c r="N21" s="127"/>
      <c r="O21" s="127"/>
      <c r="P21" s="127"/>
      <c r="Q21" s="127"/>
      <c r="R21" s="127"/>
      <c r="S21" s="136"/>
      <c r="T21" s="131"/>
    </row>
    <row r="22" spans="2:20" x14ac:dyDescent="0.2">
      <c r="B22" s="135" t="s">
        <v>129</v>
      </c>
      <c r="C22" s="129" t="s">
        <v>101</v>
      </c>
      <c r="D22" s="127"/>
      <c r="E22" s="127"/>
      <c r="F22" s="127"/>
      <c r="G22" s="127"/>
      <c r="H22" s="127"/>
      <c r="I22" s="127"/>
      <c r="J22" s="127"/>
      <c r="K22" s="127"/>
      <c r="L22" s="127"/>
      <c r="M22" s="127"/>
      <c r="N22" s="127"/>
      <c r="O22" s="127"/>
      <c r="P22" s="127"/>
      <c r="Q22" s="127"/>
      <c r="R22" s="127"/>
      <c r="S22" s="136"/>
      <c r="T22" s="131"/>
    </row>
    <row r="23" spans="2:20" x14ac:dyDescent="0.2">
      <c r="B23" s="135" t="s">
        <v>129</v>
      </c>
      <c r="C23" s="128" t="s">
        <v>122</v>
      </c>
      <c r="D23" s="127"/>
      <c r="E23" s="127"/>
      <c r="F23" s="127"/>
      <c r="G23" s="127"/>
      <c r="H23" s="127"/>
      <c r="I23" s="127"/>
      <c r="J23" s="127"/>
      <c r="K23" s="127"/>
      <c r="L23" s="127"/>
      <c r="M23" s="127"/>
      <c r="N23" s="127"/>
      <c r="O23" s="127"/>
      <c r="P23" s="127"/>
      <c r="Q23" s="127"/>
      <c r="R23" s="127"/>
      <c r="S23" s="136"/>
      <c r="T23" s="131"/>
    </row>
    <row r="24" spans="2:20" x14ac:dyDescent="0.2">
      <c r="B24" s="135" t="s">
        <v>129</v>
      </c>
      <c r="C24" s="127" t="s">
        <v>104</v>
      </c>
      <c r="D24" s="127"/>
      <c r="E24" s="127"/>
      <c r="F24" s="127"/>
      <c r="G24" s="127"/>
      <c r="H24" s="127"/>
      <c r="I24" s="127"/>
      <c r="J24" s="127"/>
      <c r="K24" s="127"/>
      <c r="L24" s="127"/>
      <c r="M24" s="127"/>
      <c r="N24" s="127"/>
      <c r="O24" s="127"/>
      <c r="P24" s="127"/>
      <c r="Q24" s="127"/>
      <c r="R24" s="127"/>
      <c r="S24" s="136"/>
      <c r="T24" s="131"/>
    </row>
    <row r="25" spans="2:20" x14ac:dyDescent="0.2">
      <c r="B25" s="137" t="s">
        <v>108</v>
      </c>
      <c r="C25" s="127"/>
      <c r="D25" s="127"/>
      <c r="E25" s="127"/>
      <c r="F25" s="127"/>
      <c r="G25" s="127"/>
      <c r="H25" s="127"/>
      <c r="I25" s="127"/>
      <c r="J25" s="127"/>
      <c r="K25" s="127"/>
      <c r="L25" s="127"/>
      <c r="M25" s="127"/>
      <c r="N25" s="127"/>
      <c r="O25" s="127"/>
      <c r="P25" s="127"/>
      <c r="Q25" s="127"/>
      <c r="R25" s="127"/>
      <c r="S25" s="136"/>
      <c r="T25" s="131"/>
    </row>
    <row r="26" spans="2:20" x14ac:dyDescent="0.2">
      <c r="B26" s="135" t="s">
        <v>129</v>
      </c>
      <c r="C26" s="127" t="s">
        <v>123</v>
      </c>
      <c r="D26" s="127"/>
      <c r="E26" s="127"/>
      <c r="F26" s="127"/>
      <c r="G26" s="127"/>
      <c r="H26" s="127"/>
      <c r="I26" s="127"/>
      <c r="J26" s="127"/>
      <c r="K26" s="127"/>
      <c r="L26" s="127"/>
      <c r="M26" s="127"/>
      <c r="N26" s="127"/>
      <c r="O26" s="127"/>
      <c r="P26" s="127"/>
      <c r="Q26" s="127"/>
      <c r="R26" s="127"/>
      <c r="S26" s="136"/>
      <c r="T26" s="131"/>
    </row>
    <row r="27" spans="2:20" x14ac:dyDescent="0.2">
      <c r="B27" s="135" t="s">
        <v>129</v>
      </c>
      <c r="C27" s="127" t="s">
        <v>124</v>
      </c>
      <c r="D27" s="127"/>
      <c r="E27" s="127"/>
      <c r="F27" s="127"/>
      <c r="G27" s="127"/>
      <c r="H27" s="127"/>
      <c r="I27" s="127"/>
      <c r="J27" s="127"/>
      <c r="K27" s="127"/>
      <c r="L27" s="127"/>
      <c r="M27" s="127"/>
      <c r="N27" s="127"/>
      <c r="O27" s="127"/>
      <c r="P27" s="127"/>
      <c r="Q27" s="127"/>
      <c r="R27" s="127"/>
      <c r="S27" s="136"/>
      <c r="T27" s="131"/>
    </row>
    <row r="28" spans="2:20" x14ac:dyDescent="0.2">
      <c r="B28" s="137" t="s">
        <v>105</v>
      </c>
      <c r="C28" s="127"/>
      <c r="D28" s="127"/>
      <c r="E28" s="127"/>
      <c r="F28" s="127"/>
      <c r="G28" s="127"/>
      <c r="H28" s="127"/>
      <c r="I28" s="127"/>
      <c r="J28" s="127"/>
      <c r="K28" s="127"/>
      <c r="L28" s="127"/>
      <c r="M28" s="127"/>
      <c r="N28" s="127"/>
      <c r="O28" s="127"/>
      <c r="P28" s="127"/>
      <c r="Q28" s="127"/>
      <c r="R28" s="127"/>
      <c r="S28" s="136"/>
      <c r="T28" s="131"/>
    </row>
    <row r="29" spans="2:20" x14ac:dyDescent="0.2">
      <c r="B29" s="135" t="s">
        <v>129</v>
      </c>
      <c r="C29" s="127" t="s">
        <v>107</v>
      </c>
      <c r="D29" s="127"/>
      <c r="E29" s="127"/>
      <c r="F29" s="127"/>
      <c r="G29" s="127"/>
      <c r="H29" s="127"/>
      <c r="I29" s="127"/>
      <c r="J29" s="127"/>
      <c r="K29" s="127"/>
      <c r="L29" s="127"/>
      <c r="M29" s="127"/>
      <c r="N29" s="127"/>
      <c r="O29" s="127"/>
      <c r="P29" s="127"/>
      <c r="Q29" s="127"/>
      <c r="R29" s="127"/>
      <c r="S29" s="136"/>
      <c r="T29" s="131"/>
    </row>
    <row r="30" spans="2:20" x14ac:dyDescent="0.2">
      <c r="B30" s="135" t="s">
        <v>129</v>
      </c>
      <c r="C30" s="127" t="s">
        <v>106</v>
      </c>
      <c r="D30" s="127"/>
      <c r="E30" s="127"/>
      <c r="F30" s="127"/>
      <c r="G30" s="127"/>
      <c r="H30" s="127"/>
      <c r="I30" s="127"/>
      <c r="J30" s="127"/>
      <c r="K30" s="127"/>
      <c r="L30" s="127"/>
      <c r="M30" s="127"/>
      <c r="N30" s="127"/>
      <c r="O30" s="127"/>
      <c r="P30" s="127"/>
      <c r="Q30" s="127"/>
      <c r="R30" s="127"/>
      <c r="S30" s="136"/>
      <c r="T30" s="131"/>
    </row>
    <row r="31" spans="2:20" x14ac:dyDescent="0.2">
      <c r="B31" s="135" t="s">
        <v>129</v>
      </c>
      <c r="C31" s="129" t="s">
        <v>125</v>
      </c>
      <c r="D31" s="127"/>
      <c r="E31" s="127"/>
      <c r="F31" s="127"/>
      <c r="G31" s="127"/>
      <c r="H31" s="127"/>
      <c r="I31" s="127"/>
      <c r="J31" s="127"/>
      <c r="K31" s="127"/>
      <c r="L31" s="127"/>
      <c r="M31" s="127"/>
      <c r="N31" s="127"/>
      <c r="O31" s="127"/>
      <c r="P31" s="127"/>
      <c r="Q31" s="127"/>
      <c r="R31" s="127"/>
      <c r="S31" s="136"/>
      <c r="T31" s="131"/>
    </row>
    <row r="32" spans="2:20" x14ac:dyDescent="0.2">
      <c r="B32" s="135" t="s">
        <v>129</v>
      </c>
      <c r="C32" s="127" t="s">
        <v>126</v>
      </c>
      <c r="D32" s="127"/>
      <c r="E32" s="127"/>
      <c r="F32" s="127"/>
      <c r="G32" s="127"/>
      <c r="H32" s="127"/>
      <c r="I32" s="127"/>
      <c r="J32" s="127"/>
      <c r="K32" s="127"/>
      <c r="L32" s="127"/>
      <c r="M32" s="127"/>
      <c r="N32" s="127"/>
      <c r="O32" s="127"/>
      <c r="P32" s="127"/>
      <c r="Q32" s="127"/>
      <c r="R32" s="127"/>
      <c r="S32" s="136"/>
      <c r="T32" s="131"/>
    </row>
    <row r="33" spans="2:20" x14ac:dyDescent="0.2">
      <c r="B33" s="135" t="s">
        <v>129</v>
      </c>
      <c r="C33" s="129" t="s">
        <v>127</v>
      </c>
      <c r="D33" s="127"/>
      <c r="E33" s="127"/>
      <c r="F33" s="127"/>
      <c r="G33" s="127"/>
      <c r="H33" s="127"/>
      <c r="I33" s="127"/>
      <c r="J33" s="127"/>
      <c r="K33" s="127"/>
      <c r="L33" s="127"/>
      <c r="M33" s="127"/>
      <c r="N33" s="127"/>
      <c r="O33" s="127"/>
      <c r="P33" s="127"/>
      <c r="Q33" s="127"/>
      <c r="R33" s="127"/>
      <c r="S33" s="136"/>
      <c r="T33" s="131"/>
    </row>
    <row r="34" spans="2:20" x14ac:dyDescent="0.2">
      <c r="B34" s="138" t="s">
        <v>129</v>
      </c>
      <c r="C34" s="139" t="s">
        <v>128</v>
      </c>
      <c r="D34" s="139"/>
      <c r="E34" s="139"/>
      <c r="F34" s="139"/>
      <c r="G34" s="139"/>
      <c r="H34" s="139"/>
      <c r="I34" s="139"/>
      <c r="J34" s="139"/>
      <c r="K34" s="139"/>
      <c r="L34" s="139"/>
      <c r="M34" s="139"/>
      <c r="N34" s="139"/>
      <c r="O34" s="139"/>
      <c r="P34" s="139"/>
      <c r="Q34" s="139"/>
      <c r="R34" s="139"/>
      <c r="S34" s="140"/>
      <c r="T34" s="131"/>
    </row>
    <row r="35" spans="2:20" x14ac:dyDescent="0.2">
      <c r="T35" s="130"/>
    </row>
  </sheetData>
  <sheetProtection sheet="1" objects="1" scenarios="1"/>
  <phoneticPr fontId="3" type="noConversion"/>
  <printOptions horizontalCentered="1"/>
  <pageMargins left="0.35433070866141736" right="0.35433070866141736" top="1.3779527559055118" bottom="0.98425196850393704" header="0.9055118110236221" footer="0.51181102362204722"/>
  <pageSetup paperSize="9" scale="86" orientation="landscape" horizontalDpi="4294967294" verticalDpi="0"/>
  <headerFooter alignWithMargins="0">
    <oddHeader>&amp;C&amp;"Arial,Bold"&amp;14&amp;A</oddHeader>
    <oddFooter>&amp;L&amp;F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127"/>
  <sheetViews>
    <sheetView showGridLines="0" zoomScaleNormal="100" workbookViewId="0">
      <selection activeCell="C26" sqref="C26"/>
    </sheetView>
  </sheetViews>
  <sheetFormatPr defaultColWidth="11.42578125" defaultRowHeight="14.25" x14ac:dyDescent="0.2"/>
  <cols>
    <col min="1" max="1" width="3" style="37" customWidth="1"/>
    <col min="2" max="2" width="20.85546875" style="37" customWidth="1"/>
    <col min="3" max="3" width="29.42578125" style="37" customWidth="1"/>
    <col min="4" max="4" width="17.28515625" style="37" customWidth="1"/>
    <col min="5" max="5" width="20" style="37" customWidth="1"/>
    <col min="6" max="6" width="27" style="37" customWidth="1"/>
    <col min="7" max="7" width="23.42578125" style="37" customWidth="1"/>
    <col min="8" max="8" width="12.42578125" style="36" customWidth="1"/>
    <col min="9" max="16384" width="11.42578125" style="37"/>
  </cols>
  <sheetData>
    <row r="1" spans="2:8" x14ac:dyDescent="0.2">
      <c r="H1" s="120"/>
    </row>
    <row r="2" spans="2:8" ht="27" customHeight="1" x14ac:dyDescent="0.2">
      <c r="B2" s="223" t="s">
        <v>10</v>
      </c>
      <c r="C2" s="224"/>
      <c r="D2" s="224"/>
      <c r="E2" s="224"/>
      <c r="F2" s="224"/>
      <c r="G2" s="225"/>
      <c r="H2" s="120" t="str">
        <f>'Information &amp; Guidance'!L4</f>
        <v>R134a</v>
      </c>
    </row>
    <row r="3" spans="2:8" ht="18" customHeight="1" x14ac:dyDescent="0.2">
      <c r="B3" s="48" t="s">
        <v>151</v>
      </c>
      <c r="C3" s="233">
        <f>'FGas Log Summary'!C3</f>
        <v>0</v>
      </c>
      <c r="D3" s="233"/>
      <c r="E3" s="233"/>
      <c r="F3" s="233"/>
      <c r="G3" s="233"/>
      <c r="H3" s="50" t="str">
        <f>'Information &amp; Guidance'!L5</f>
        <v>R22</v>
      </c>
    </row>
    <row r="4" spans="2:8" ht="18" customHeight="1" x14ac:dyDescent="0.2">
      <c r="B4" s="48" t="s">
        <v>152</v>
      </c>
      <c r="C4" s="233">
        <f>'FGas Log Summary'!C4</f>
        <v>0</v>
      </c>
      <c r="D4" s="233"/>
      <c r="E4" s="233"/>
      <c r="F4" s="233"/>
      <c r="G4" s="233"/>
      <c r="H4" s="50" t="str">
        <f>'Information &amp; Guidance'!L6</f>
        <v>R403A</v>
      </c>
    </row>
    <row r="5" spans="2:8" ht="18" customHeight="1" x14ac:dyDescent="0.2">
      <c r="B5" s="48" t="s">
        <v>153</v>
      </c>
      <c r="C5" s="233">
        <f>'FGas Log Summary'!C5</f>
        <v>0</v>
      </c>
      <c r="D5" s="233"/>
      <c r="E5" s="156" t="s">
        <v>154</v>
      </c>
      <c r="F5" s="234">
        <f>'FGas Log Summary'!H5</f>
        <v>0</v>
      </c>
      <c r="G5" s="233"/>
      <c r="H5" s="50" t="str">
        <f>'Information &amp; Guidance'!L7</f>
        <v>R403B</v>
      </c>
    </row>
    <row r="6" spans="2:8" ht="18" customHeight="1" x14ac:dyDescent="0.2">
      <c r="B6" s="8" t="s">
        <v>23</v>
      </c>
      <c r="C6" s="275"/>
      <c r="D6" s="240"/>
      <c r="E6" s="226" t="s">
        <v>67</v>
      </c>
      <c r="F6" s="196"/>
      <c r="G6" s="68"/>
      <c r="H6" s="50" t="str">
        <f>'Information &amp; Guidance'!L8</f>
        <v>R404A</v>
      </c>
    </row>
    <row r="7" spans="2:8" ht="18" customHeight="1" x14ac:dyDescent="0.2">
      <c r="B7" s="47" t="s">
        <v>22</v>
      </c>
      <c r="C7" s="274"/>
      <c r="D7" s="242"/>
      <c r="E7" s="242"/>
      <c r="F7" s="242"/>
      <c r="G7" s="242"/>
      <c r="H7" s="50" t="str">
        <f>'Information &amp; Guidance'!L9</f>
        <v>R407C</v>
      </c>
    </row>
    <row r="8" spans="2:8" ht="18" customHeight="1" x14ac:dyDescent="0.2">
      <c r="B8" s="223" t="s">
        <v>86</v>
      </c>
      <c r="C8" s="238"/>
      <c r="D8" s="235"/>
      <c r="E8" s="236"/>
      <c r="F8" s="236"/>
      <c r="G8" s="237"/>
      <c r="H8" s="50" t="str">
        <f>'Information &amp; Guidance'!L10</f>
        <v>R408A</v>
      </c>
    </row>
    <row r="9" spans="2:8" ht="18" customHeight="1" x14ac:dyDescent="0.2">
      <c r="B9" s="226" t="s">
        <v>11</v>
      </c>
      <c r="C9" s="243"/>
      <c r="D9" s="235"/>
      <c r="E9" s="236"/>
      <c r="F9" s="236"/>
      <c r="G9" s="237"/>
      <c r="H9" s="50" t="str">
        <f>'Information &amp; Guidance'!L11</f>
        <v>R409A</v>
      </c>
    </row>
    <row r="10" spans="2:8" ht="18" customHeight="1" x14ac:dyDescent="0.2">
      <c r="B10" s="223" t="s">
        <v>12</v>
      </c>
      <c r="C10" s="238"/>
      <c r="D10" s="121"/>
      <c r="E10" s="272" t="s">
        <v>72</v>
      </c>
      <c r="F10" s="196"/>
      <c r="G10" s="69"/>
      <c r="H10" s="50" t="str">
        <f>'Information &amp; Guidance'!L12</f>
        <v>R410A</v>
      </c>
    </row>
    <row r="11" spans="2:8" ht="18" customHeight="1" x14ac:dyDescent="0.2">
      <c r="B11" s="223" t="s">
        <v>79</v>
      </c>
      <c r="C11" s="238"/>
      <c r="D11" s="121"/>
      <c r="E11" s="223" t="s">
        <v>82</v>
      </c>
      <c r="F11" s="251"/>
      <c r="G11" s="69"/>
      <c r="H11" s="50" t="str">
        <f>'Information &amp; Guidance'!L13</f>
        <v>R422D</v>
      </c>
    </row>
    <row r="12" spans="2:8" ht="18" customHeight="1" x14ac:dyDescent="0.2">
      <c r="B12" s="223" t="s">
        <v>80</v>
      </c>
      <c r="C12" s="238"/>
      <c r="D12" s="121"/>
      <c r="E12" s="223" t="s">
        <v>81</v>
      </c>
      <c r="F12" s="251"/>
      <c r="G12" s="69"/>
      <c r="H12" s="50" t="str">
        <f>'Information &amp; Guidance'!L14</f>
        <v>R407A</v>
      </c>
    </row>
    <row r="13" spans="2:8" ht="18" customHeight="1" x14ac:dyDescent="0.2">
      <c r="B13" s="8" t="s">
        <v>13</v>
      </c>
      <c r="C13" s="273"/>
      <c r="D13" s="273"/>
      <c r="E13" s="226" t="s">
        <v>14</v>
      </c>
      <c r="F13" s="243"/>
      <c r="G13" s="70"/>
      <c r="H13" s="50" t="str">
        <f>'Information &amp; Guidance'!L15</f>
        <v>R407F</v>
      </c>
    </row>
    <row r="14" spans="2:8" x14ac:dyDescent="0.2">
      <c r="B14" s="38"/>
      <c r="C14" s="38"/>
      <c r="D14" s="38"/>
      <c r="E14" s="39"/>
      <c r="F14" s="39"/>
      <c r="G14" s="39"/>
      <c r="H14" s="50" t="str">
        <f>'Information &amp; Guidance'!L16</f>
        <v>R448A</v>
      </c>
    </row>
    <row r="15" spans="2:8" ht="15" customHeight="1" x14ac:dyDescent="0.2">
      <c r="B15" s="223" t="s">
        <v>8</v>
      </c>
      <c r="C15" s="224"/>
      <c r="D15" s="224"/>
      <c r="E15" s="224"/>
      <c r="F15" s="224"/>
      <c r="G15" s="225"/>
      <c r="H15" s="120" t="str">
        <f>'Information &amp; Guidance'!L17</f>
        <v>R449A</v>
      </c>
    </row>
    <row r="16" spans="2:8" s="40" customFormat="1" ht="30" x14ac:dyDescent="0.2">
      <c r="B16" s="7" t="s">
        <v>74</v>
      </c>
      <c r="C16" s="7" t="s">
        <v>63</v>
      </c>
      <c r="D16" s="9" t="s">
        <v>37</v>
      </c>
      <c r="E16" s="227" t="s">
        <v>90</v>
      </c>
      <c r="F16" s="228"/>
      <c r="G16" s="229"/>
      <c r="H16" s="35" t="s">
        <v>37</v>
      </c>
    </row>
    <row r="17" spans="2:8" x14ac:dyDescent="0.2">
      <c r="B17" s="26"/>
      <c r="C17" s="30"/>
      <c r="D17" s="28"/>
      <c r="E17" s="230"/>
      <c r="F17" s="231"/>
      <c r="G17" s="232"/>
      <c r="H17" s="41">
        <f t="shared" ref="H17:H33" si="0">D17</f>
        <v>0</v>
      </c>
    </row>
    <row r="18" spans="2:8" x14ac:dyDescent="0.2">
      <c r="B18" s="26"/>
      <c r="C18" s="30"/>
      <c r="D18" s="28"/>
      <c r="E18" s="244"/>
      <c r="F18" s="245"/>
      <c r="G18" s="246"/>
      <c r="H18" s="41">
        <f t="shared" si="0"/>
        <v>0</v>
      </c>
    </row>
    <row r="19" spans="2:8" x14ac:dyDescent="0.2">
      <c r="B19" s="26"/>
      <c r="C19" s="30"/>
      <c r="D19" s="28"/>
      <c r="E19" s="244"/>
      <c r="F19" s="245"/>
      <c r="G19" s="246"/>
      <c r="H19" s="41">
        <f t="shared" si="0"/>
        <v>0</v>
      </c>
    </row>
    <row r="20" spans="2:8" x14ac:dyDescent="0.2">
      <c r="B20" s="26"/>
      <c r="C20" s="30"/>
      <c r="D20" s="28"/>
      <c r="E20" s="244"/>
      <c r="F20" s="245"/>
      <c r="G20" s="246"/>
      <c r="H20" s="41">
        <f t="shared" si="0"/>
        <v>0</v>
      </c>
    </row>
    <row r="21" spans="2:8" x14ac:dyDescent="0.2">
      <c r="B21" s="26"/>
      <c r="C21" s="30"/>
      <c r="D21" s="28"/>
      <c r="E21" s="244"/>
      <c r="F21" s="245"/>
      <c r="G21" s="246"/>
      <c r="H21" s="41">
        <f t="shared" si="0"/>
        <v>0</v>
      </c>
    </row>
    <row r="22" spans="2:8" x14ac:dyDescent="0.2">
      <c r="B22" s="26"/>
      <c r="C22" s="30"/>
      <c r="D22" s="28"/>
      <c r="E22" s="244"/>
      <c r="F22" s="245"/>
      <c r="G22" s="246"/>
      <c r="H22" s="41">
        <f t="shared" si="0"/>
        <v>0</v>
      </c>
    </row>
    <row r="23" spans="2:8" x14ac:dyDescent="0.2">
      <c r="B23" s="26"/>
      <c r="C23" s="30"/>
      <c r="D23" s="28"/>
      <c r="E23" s="244"/>
      <c r="F23" s="245"/>
      <c r="G23" s="246"/>
      <c r="H23" s="41">
        <f t="shared" si="0"/>
        <v>0</v>
      </c>
    </row>
    <row r="24" spans="2:8" x14ac:dyDescent="0.2">
      <c r="B24" s="26"/>
      <c r="C24" s="30"/>
      <c r="D24" s="28"/>
      <c r="E24" s="244"/>
      <c r="F24" s="245"/>
      <c r="G24" s="246"/>
      <c r="H24" s="41">
        <f t="shared" si="0"/>
        <v>0</v>
      </c>
    </row>
    <row r="25" spans="2:8" x14ac:dyDescent="0.2">
      <c r="B25" s="26"/>
      <c r="C25" s="30"/>
      <c r="D25" s="28"/>
      <c r="E25" s="244"/>
      <c r="F25" s="245"/>
      <c r="G25" s="246"/>
      <c r="H25" s="41">
        <f t="shared" si="0"/>
        <v>0</v>
      </c>
    </row>
    <row r="26" spans="2:8" x14ac:dyDescent="0.2">
      <c r="B26" s="26"/>
      <c r="C26" s="30"/>
      <c r="D26" s="28"/>
      <c r="E26" s="244"/>
      <c r="F26" s="245"/>
      <c r="G26" s="246"/>
      <c r="H26" s="41">
        <f t="shared" si="0"/>
        <v>0</v>
      </c>
    </row>
    <row r="27" spans="2:8" x14ac:dyDescent="0.2">
      <c r="B27" s="26"/>
      <c r="C27" s="30"/>
      <c r="D27" s="28"/>
      <c r="E27" s="244"/>
      <c r="F27" s="245"/>
      <c r="G27" s="246"/>
      <c r="H27" s="41">
        <f t="shared" si="0"/>
        <v>0</v>
      </c>
    </row>
    <row r="28" spans="2:8" x14ac:dyDescent="0.2">
      <c r="B28" s="26"/>
      <c r="C28" s="30"/>
      <c r="D28" s="28"/>
      <c r="E28" s="244"/>
      <c r="F28" s="245"/>
      <c r="G28" s="246"/>
      <c r="H28" s="41">
        <f t="shared" si="0"/>
        <v>0</v>
      </c>
    </row>
    <row r="29" spans="2:8" x14ac:dyDescent="0.2">
      <c r="B29" s="26"/>
      <c r="C29" s="30"/>
      <c r="D29" s="28"/>
      <c r="E29" s="244"/>
      <c r="F29" s="245"/>
      <c r="G29" s="246"/>
      <c r="H29" s="41">
        <f t="shared" si="0"/>
        <v>0</v>
      </c>
    </row>
    <row r="30" spans="2:8" x14ac:dyDescent="0.2">
      <c r="B30" s="26"/>
      <c r="C30" s="30"/>
      <c r="D30" s="28"/>
      <c r="E30" s="244"/>
      <c r="F30" s="245"/>
      <c r="G30" s="246"/>
      <c r="H30" s="41">
        <f t="shared" si="0"/>
        <v>0</v>
      </c>
    </row>
    <row r="31" spans="2:8" x14ac:dyDescent="0.2">
      <c r="B31" s="26"/>
      <c r="C31" s="30"/>
      <c r="D31" s="28"/>
      <c r="E31" s="244"/>
      <c r="F31" s="245"/>
      <c r="G31" s="246"/>
      <c r="H31" s="41">
        <f t="shared" si="0"/>
        <v>0</v>
      </c>
    </row>
    <row r="32" spans="2:8" x14ac:dyDescent="0.2">
      <c r="B32" s="26"/>
      <c r="C32" s="30"/>
      <c r="D32" s="28"/>
      <c r="E32" s="244"/>
      <c r="F32" s="245"/>
      <c r="G32" s="246"/>
      <c r="H32" s="41">
        <f t="shared" si="0"/>
        <v>0</v>
      </c>
    </row>
    <row r="33" spans="2:8" ht="15" thickBot="1" x14ac:dyDescent="0.25">
      <c r="B33" s="27"/>
      <c r="C33" s="31"/>
      <c r="D33" s="29"/>
      <c r="E33" s="247"/>
      <c r="F33" s="248"/>
      <c r="G33" s="249"/>
      <c r="H33" s="41">
        <f t="shared" si="0"/>
        <v>0</v>
      </c>
    </row>
    <row r="34" spans="2:8" ht="15.75" thickTop="1" x14ac:dyDescent="0.2">
      <c r="B34" s="256" t="s">
        <v>64</v>
      </c>
      <c r="C34" s="257"/>
      <c r="D34" s="51">
        <f>SUM(D17:D33)</f>
        <v>0</v>
      </c>
      <c r="E34" s="259"/>
      <c r="F34" s="260"/>
      <c r="G34" s="261"/>
    </row>
    <row r="35" spans="2:8" ht="15" x14ac:dyDescent="0.2">
      <c r="B35" s="42"/>
      <c r="C35" s="42"/>
      <c r="D35" s="42"/>
      <c r="E35" s="6"/>
      <c r="F35" s="43"/>
      <c r="G35" s="39"/>
    </row>
    <row r="36" spans="2:8" ht="15" x14ac:dyDescent="0.2">
      <c r="B36" s="223" t="s">
        <v>9</v>
      </c>
      <c r="C36" s="224"/>
      <c r="D36" s="224"/>
      <c r="E36" s="224"/>
      <c r="F36" s="224"/>
      <c r="G36" s="225"/>
    </row>
    <row r="37" spans="2:8" s="40" customFormat="1" ht="45" customHeight="1" x14ac:dyDescent="0.2">
      <c r="B37" s="7" t="s">
        <v>74</v>
      </c>
      <c r="C37" s="7" t="s">
        <v>63</v>
      </c>
      <c r="D37" s="9" t="s">
        <v>38</v>
      </c>
      <c r="E37" s="227" t="s">
        <v>20</v>
      </c>
      <c r="F37" s="228"/>
      <c r="G37" s="229"/>
      <c r="H37" s="35" t="s">
        <v>38</v>
      </c>
    </row>
    <row r="38" spans="2:8" x14ac:dyDescent="0.2">
      <c r="B38" s="26"/>
      <c r="C38" s="30"/>
      <c r="D38" s="28"/>
      <c r="E38" s="230"/>
      <c r="F38" s="231"/>
      <c r="G38" s="232"/>
      <c r="H38" s="41">
        <f t="shared" ref="H38:H54" si="1">-D38</f>
        <v>0</v>
      </c>
    </row>
    <row r="39" spans="2:8" x14ac:dyDescent="0.2">
      <c r="B39" s="26"/>
      <c r="C39" s="30"/>
      <c r="D39" s="28"/>
      <c r="E39" s="244"/>
      <c r="F39" s="245"/>
      <c r="G39" s="246"/>
      <c r="H39" s="41">
        <f t="shared" si="1"/>
        <v>0</v>
      </c>
    </row>
    <row r="40" spans="2:8" x14ac:dyDescent="0.2">
      <c r="B40" s="26"/>
      <c r="C40" s="30"/>
      <c r="D40" s="28"/>
      <c r="E40" s="244"/>
      <c r="F40" s="245"/>
      <c r="G40" s="246"/>
      <c r="H40" s="41">
        <f t="shared" si="1"/>
        <v>0</v>
      </c>
    </row>
    <row r="41" spans="2:8" x14ac:dyDescent="0.2">
      <c r="B41" s="26"/>
      <c r="C41" s="30"/>
      <c r="D41" s="28"/>
      <c r="E41" s="244"/>
      <c r="F41" s="245"/>
      <c r="G41" s="246"/>
      <c r="H41" s="41">
        <f t="shared" si="1"/>
        <v>0</v>
      </c>
    </row>
    <row r="42" spans="2:8" x14ac:dyDescent="0.2">
      <c r="B42" s="26"/>
      <c r="C42" s="30"/>
      <c r="D42" s="28"/>
      <c r="E42" s="244"/>
      <c r="F42" s="245"/>
      <c r="G42" s="246"/>
      <c r="H42" s="41">
        <f t="shared" si="1"/>
        <v>0</v>
      </c>
    </row>
    <row r="43" spans="2:8" x14ac:dyDescent="0.2">
      <c r="B43" s="26"/>
      <c r="C43" s="30"/>
      <c r="D43" s="28"/>
      <c r="E43" s="244"/>
      <c r="F43" s="245"/>
      <c r="G43" s="246"/>
      <c r="H43" s="41">
        <f t="shared" si="1"/>
        <v>0</v>
      </c>
    </row>
    <row r="44" spans="2:8" x14ac:dyDescent="0.2">
      <c r="B44" s="26"/>
      <c r="C44" s="30"/>
      <c r="D44" s="28"/>
      <c r="E44" s="244"/>
      <c r="F44" s="245"/>
      <c r="G44" s="246"/>
      <c r="H44" s="41">
        <f t="shared" si="1"/>
        <v>0</v>
      </c>
    </row>
    <row r="45" spans="2:8" x14ac:dyDescent="0.2">
      <c r="B45" s="26"/>
      <c r="C45" s="30"/>
      <c r="D45" s="28"/>
      <c r="E45" s="244"/>
      <c r="F45" s="245"/>
      <c r="G45" s="246"/>
      <c r="H45" s="41">
        <f t="shared" si="1"/>
        <v>0</v>
      </c>
    </row>
    <row r="46" spans="2:8" x14ac:dyDescent="0.2">
      <c r="B46" s="26"/>
      <c r="C46" s="30"/>
      <c r="D46" s="28"/>
      <c r="E46" s="244"/>
      <c r="F46" s="245"/>
      <c r="G46" s="246"/>
      <c r="H46" s="41">
        <f t="shared" si="1"/>
        <v>0</v>
      </c>
    </row>
    <row r="47" spans="2:8" x14ac:dyDescent="0.2">
      <c r="B47" s="26"/>
      <c r="C47" s="30"/>
      <c r="D47" s="28"/>
      <c r="E47" s="244"/>
      <c r="F47" s="245"/>
      <c r="G47" s="246"/>
      <c r="H47" s="41">
        <f t="shared" si="1"/>
        <v>0</v>
      </c>
    </row>
    <row r="48" spans="2:8" x14ac:dyDescent="0.2">
      <c r="B48" s="26"/>
      <c r="C48" s="30"/>
      <c r="D48" s="28"/>
      <c r="E48" s="244"/>
      <c r="F48" s="245"/>
      <c r="G48" s="246"/>
      <c r="H48" s="41">
        <f t="shared" si="1"/>
        <v>0</v>
      </c>
    </row>
    <row r="49" spans="2:8" x14ac:dyDescent="0.2">
      <c r="B49" s="26"/>
      <c r="C49" s="30"/>
      <c r="D49" s="28"/>
      <c r="E49" s="244"/>
      <c r="F49" s="245"/>
      <c r="G49" s="246"/>
      <c r="H49" s="41">
        <f t="shared" si="1"/>
        <v>0</v>
      </c>
    </row>
    <row r="50" spans="2:8" x14ac:dyDescent="0.2">
      <c r="B50" s="26"/>
      <c r="C50" s="30"/>
      <c r="D50" s="28"/>
      <c r="E50" s="244"/>
      <c r="F50" s="245"/>
      <c r="G50" s="246"/>
      <c r="H50" s="41">
        <f t="shared" si="1"/>
        <v>0</v>
      </c>
    </row>
    <row r="51" spans="2:8" x14ac:dyDescent="0.2">
      <c r="B51" s="26"/>
      <c r="C51" s="30"/>
      <c r="D51" s="28"/>
      <c r="E51" s="244"/>
      <c r="F51" s="245"/>
      <c r="G51" s="246"/>
      <c r="H51" s="41">
        <f t="shared" si="1"/>
        <v>0</v>
      </c>
    </row>
    <row r="52" spans="2:8" x14ac:dyDescent="0.2">
      <c r="B52" s="26"/>
      <c r="C52" s="30"/>
      <c r="D52" s="28"/>
      <c r="E52" s="244"/>
      <c r="F52" s="245"/>
      <c r="G52" s="246"/>
      <c r="H52" s="41">
        <f t="shared" si="1"/>
        <v>0</v>
      </c>
    </row>
    <row r="53" spans="2:8" x14ac:dyDescent="0.2">
      <c r="B53" s="26"/>
      <c r="C53" s="30"/>
      <c r="D53" s="28"/>
      <c r="E53" s="244"/>
      <c r="F53" s="245"/>
      <c r="G53" s="246"/>
      <c r="H53" s="41">
        <f t="shared" si="1"/>
        <v>0</v>
      </c>
    </row>
    <row r="54" spans="2:8" ht="15" thickBot="1" x14ac:dyDescent="0.25">
      <c r="B54" s="26"/>
      <c r="C54" s="32"/>
      <c r="D54" s="28"/>
      <c r="E54" s="247"/>
      <c r="F54" s="248"/>
      <c r="G54" s="249"/>
      <c r="H54" s="41">
        <f t="shared" si="1"/>
        <v>0</v>
      </c>
    </row>
    <row r="55" spans="2:8" ht="15.75" thickTop="1" x14ac:dyDescent="0.2">
      <c r="B55" s="256" t="s">
        <v>65</v>
      </c>
      <c r="C55" s="257"/>
      <c r="D55" s="52">
        <f>SUM(D38:D54)</f>
        <v>0</v>
      </c>
      <c r="E55" s="259"/>
      <c r="F55" s="260"/>
      <c r="G55" s="261"/>
    </row>
    <row r="56" spans="2:8" x14ac:dyDescent="0.2">
      <c r="B56" s="45"/>
      <c r="C56" s="45"/>
      <c r="E56" s="44"/>
    </row>
    <row r="57" spans="2:8" x14ac:dyDescent="0.2">
      <c r="B57" s="45"/>
      <c r="C57" s="45"/>
      <c r="E57" s="44"/>
    </row>
    <row r="58" spans="2:8" x14ac:dyDescent="0.2">
      <c r="B58" s="45"/>
      <c r="C58" s="45"/>
      <c r="E58" s="44"/>
    </row>
    <row r="59" spans="2:8" x14ac:dyDescent="0.2">
      <c r="B59" s="45"/>
      <c r="C59" s="45"/>
      <c r="E59" s="44"/>
    </row>
    <row r="60" spans="2:8" ht="28.5" customHeight="1" x14ac:dyDescent="0.2">
      <c r="B60" s="258" t="s">
        <v>66</v>
      </c>
      <c r="C60" s="253"/>
      <c r="D60" s="53">
        <f>(D34-D55)</f>
        <v>0</v>
      </c>
      <c r="E60" s="44"/>
    </row>
    <row r="61" spans="2:8" ht="29.25" customHeight="1" x14ac:dyDescent="0.2">
      <c r="B61" s="252" t="s">
        <v>21</v>
      </c>
      <c r="C61" s="253"/>
      <c r="D61" s="54">
        <f>IF(G10&gt;0,D60/G10,0)</f>
        <v>0</v>
      </c>
      <c r="E61" s="44"/>
    </row>
    <row r="62" spans="2:8" ht="28.5" customHeight="1" x14ac:dyDescent="0.2">
      <c r="B62" s="252" t="s">
        <v>62</v>
      </c>
      <c r="C62" s="253"/>
      <c r="D62" s="152">
        <f>MIN(B17:B33,B38:B54)</f>
        <v>0</v>
      </c>
      <c r="E62" s="44"/>
    </row>
    <row r="63" spans="2:8" ht="30.75" customHeight="1" x14ac:dyDescent="0.2">
      <c r="B63" s="252" t="s">
        <v>71</v>
      </c>
      <c r="C63" s="253"/>
      <c r="D63" s="152">
        <f>MAX(B17:B33,B38:B54)</f>
        <v>0</v>
      </c>
      <c r="E63" s="44"/>
    </row>
    <row r="64" spans="2:8" x14ac:dyDescent="0.2">
      <c r="B64" s="45"/>
      <c r="C64" s="45"/>
      <c r="E64" s="44"/>
    </row>
    <row r="65" spans="2:7" x14ac:dyDescent="0.2">
      <c r="B65" s="45"/>
      <c r="C65" s="45"/>
      <c r="E65" s="44"/>
    </row>
    <row r="66" spans="2:7" x14ac:dyDescent="0.2">
      <c r="B66" s="45"/>
      <c r="C66" s="45"/>
      <c r="E66" s="44"/>
    </row>
    <row r="67" spans="2:7" x14ac:dyDescent="0.2">
      <c r="B67" s="45"/>
      <c r="C67" s="45"/>
      <c r="E67" s="44"/>
    </row>
    <row r="68" spans="2:7" x14ac:dyDescent="0.2">
      <c r="B68" s="45"/>
      <c r="C68" s="45"/>
      <c r="E68" s="44"/>
    </row>
    <row r="69" spans="2:7" ht="15" x14ac:dyDescent="0.2">
      <c r="B69" s="223" t="s">
        <v>15</v>
      </c>
      <c r="C69" s="224"/>
      <c r="D69" s="224"/>
      <c r="E69" s="224"/>
      <c r="F69" s="224"/>
      <c r="G69" s="225"/>
    </row>
    <row r="70" spans="2:7" ht="35.25" customHeight="1" x14ac:dyDescent="0.2">
      <c r="B70" s="7" t="s">
        <v>74</v>
      </c>
      <c r="C70" s="7" t="s">
        <v>63</v>
      </c>
      <c r="D70" s="270" t="s">
        <v>16</v>
      </c>
      <c r="E70" s="271"/>
      <c r="F70" s="227" t="s">
        <v>88</v>
      </c>
      <c r="G70" s="229"/>
    </row>
    <row r="71" spans="2:7" x14ac:dyDescent="0.2">
      <c r="B71" s="26"/>
      <c r="C71" s="30"/>
      <c r="D71" s="230"/>
      <c r="E71" s="231"/>
      <c r="F71" s="230"/>
      <c r="G71" s="232"/>
    </row>
    <row r="72" spans="2:7" x14ac:dyDescent="0.2">
      <c r="B72" s="26"/>
      <c r="C72" s="30"/>
      <c r="D72" s="244"/>
      <c r="E72" s="245"/>
      <c r="F72" s="244"/>
      <c r="G72" s="246"/>
    </row>
    <row r="73" spans="2:7" x14ac:dyDescent="0.2">
      <c r="B73" s="26"/>
      <c r="C73" s="30"/>
      <c r="D73" s="244"/>
      <c r="E73" s="245"/>
      <c r="F73" s="244"/>
      <c r="G73" s="246"/>
    </row>
    <row r="74" spans="2:7" x14ac:dyDescent="0.2">
      <c r="B74" s="26"/>
      <c r="C74" s="30"/>
      <c r="D74" s="244"/>
      <c r="E74" s="245"/>
      <c r="F74" s="244"/>
      <c r="G74" s="246"/>
    </row>
    <row r="75" spans="2:7" x14ac:dyDescent="0.2">
      <c r="B75" s="26"/>
      <c r="C75" s="30"/>
      <c r="D75" s="244"/>
      <c r="E75" s="245"/>
      <c r="F75" s="244"/>
      <c r="G75" s="246"/>
    </row>
    <row r="76" spans="2:7" x14ac:dyDescent="0.2">
      <c r="B76" s="26"/>
      <c r="C76" s="30"/>
      <c r="D76" s="244"/>
      <c r="E76" s="245"/>
      <c r="F76" s="244"/>
      <c r="G76" s="246"/>
    </row>
    <row r="77" spans="2:7" x14ac:dyDescent="0.2">
      <c r="B77" s="26"/>
      <c r="C77" s="30"/>
      <c r="D77" s="244"/>
      <c r="E77" s="245"/>
      <c r="F77" s="244"/>
      <c r="G77" s="246"/>
    </row>
    <row r="78" spans="2:7" x14ac:dyDescent="0.2">
      <c r="B78" s="26"/>
      <c r="C78" s="30"/>
      <c r="D78" s="244"/>
      <c r="E78" s="245"/>
      <c r="F78" s="244"/>
      <c r="G78" s="246"/>
    </row>
    <row r="79" spans="2:7" x14ac:dyDescent="0.2">
      <c r="B79" s="26"/>
      <c r="C79" s="30"/>
      <c r="D79" s="244"/>
      <c r="E79" s="245"/>
      <c r="F79" s="244"/>
      <c r="G79" s="246"/>
    </row>
    <row r="80" spans="2:7" x14ac:dyDescent="0.2">
      <c r="B80" s="26"/>
      <c r="C80" s="30"/>
      <c r="D80" s="244"/>
      <c r="E80" s="245"/>
      <c r="F80" s="244"/>
      <c r="G80" s="246"/>
    </row>
    <row r="81" spans="2:8" x14ac:dyDescent="0.2">
      <c r="B81" s="26"/>
      <c r="C81" s="30"/>
      <c r="D81" s="244"/>
      <c r="E81" s="245"/>
      <c r="F81" s="244"/>
      <c r="G81" s="246"/>
    </row>
    <row r="82" spans="2:8" x14ac:dyDescent="0.2">
      <c r="B82" s="26"/>
      <c r="C82" s="30"/>
      <c r="D82" s="244"/>
      <c r="E82" s="245"/>
      <c r="F82" s="244"/>
      <c r="G82" s="246"/>
    </row>
    <row r="83" spans="2:8" x14ac:dyDescent="0.2">
      <c r="B83" s="26"/>
      <c r="C83" s="30"/>
      <c r="D83" s="244"/>
      <c r="E83" s="245"/>
      <c r="F83" s="244"/>
      <c r="G83" s="246"/>
    </row>
    <row r="84" spans="2:8" x14ac:dyDescent="0.2">
      <c r="B84" s="26"/>
      <c r="C84" s="30"/>
      <c r="D84" s="244"/>
      <c r="E84" s="245"/>
      <c r="F84" s="244"/>
      <c r="G84" s="246"/>
    </row>
    <row r="85" spans="2:8" x14ac:dyDescent="0.2">
      <c r="B85" s="26"/>
      <c r="C85" s="30"/>
      <c r="D85" s="244"/>
      <c r="E85" s="245"/>
      <c r="F85" s="244"/>
      <c r="G85" s="246"/>
    </row>
    <row r="86" spans="2:8" x14ac:dyDescent="0.2">
      <c r="B86" s="26"/>
      <c r="C86" s="30"/>
      <c r="D86" s="244"/>
      <c r="E86" s="245"/>
      <c r="F86" s="244"/>
      <c r="G86" s="246"/>
    </row>
    <row r="87" spans="2:8" x14ac:dyDescent="0.2">
      <c r="B87" s="26"/>
      <c r="C87" s="33"/>
      <c r="D87" s="254"/>
      <c r="E87" s="266"/>
      <c r="F87" s="254"/>
      <c r="G87" s="264"/>
    </row>
    <row r="88" spans="2:8" x14ac:dyDescent="0.2">
      <c r="E88" s="44"/>
    </row>
    <row r="89" spans="2:8" ht="15" x14ac:dyDescent="0.2">
      <c r="B89" s="223" t="s">
        <v>87</v>
      </c>
      <c r="C89" s="224"/>
      <c r="D89" s="224"/>
      <c r="E89" s="224"/>
      <c r="F89" s="224"/>
      <c r="G89" s="225"/>
    </row>
    <row r="90" spans="2:8" s="40" customFormat="1" ht="32.25" customHeight="1" x14ac:dyDescent="0.2">
      <c r="B90" s="7" t="s">
        <v>74</v>
      </c>
      <c r="C90" s="7" t="s">
        <v>63</v>
      </c>
      <c r="D90" s="9" t="s">
        <v>75</v>
      </c>
      <c r="E90" s="227" t="s">
        <v>17</v>
      </c>
      <c r="F90" s="228"/>
      <c r="G90" s="229"/>
      <c r="H90" s="46"/>
    </row>
    <row r="91" spans="2:8" x14ac:dyDescent="0.2">
      <c r="B91" s="26"/>
      <c r="C91" s="34"/>
      <c r="D91" s="26"/>
      <c r="E91" s="230"/>
      <c r="F91" s="231"/>
      <c r="G91" s="232"/>
    </row>
    <row r="92" spans="2:8" x14ac:dyDescent="0.2">
      <c r="B92" s="26"/>
      <c r="C92" s="30"/>
      <c r="D92" s="26"/>
      <c r="E92" s="244"/>
      <c r="F92" s="245"/>
      <c r="G92" s="246"/>
    </row>
    <row r="93" spans="2:8" x14ac:dyDescent="0.2">
      <c r="B93" s="26"/>
      <c r="C93" s="30"/>
      <c r="D93" s="26"/>
      <c r="E93" s="244"/>
      <c r="F93" s="245"/>
      <c r="G93" s="246"/>
    </row>
    <row r="94" spans="2:8" x14ac:dyDescent="0.2">
      <c r="B94" s="26"/>
      <c r="C94" s="30"/>
      <c r="D94" s="26"/>
      <c r="E94" s="244"/>
      <c r="F94" s="245"/>
      <c r="G94" s="246"/>
    </row>
    <row r="95" spans="2:8" x14ac:dyDescent="0.2">
      <c r="B95" s="26"/>
      <c r="C95" s="30"/>
      <c r="D95" s="26"/>
      <c r="E95" s="244"/>
      <c r="F95" s="245"/>
      <c r="G95" s="246"/>
    </row>
    <row r="96" spans="2:8" x14ac:dyDescent="0.2">
      <c r="B96" s="26"/>
      <c r="C96" s="30"/>
      <c r="D96" s="26"/>
      <c r="E96" s="244"/>
      <c r="F96" s="245"/>
      <c r="G96" s="246"/>
    </row>
    <row r="97" spans="2:7" x14ac:dyDescent="0.2">
      <c r="B97" s="26"/>
      <c r="C97" s="30"/>
      <c r="D97" s="26"/>
      <c r="E97" s="244"/>
      <c r="F97" s="245"/>
      <c r="G97" s="246"/>
    </row>
    <row r="98" spans="2:7" x14ac:dyDescent="0.2">
      <c r="B98" s="26"/>
      <c r="C98" s="30"/>
      <c r="D98" s="26"/>
      <c r="E98" s="244"/>
      <c r="F98" s="245"/>
      <c r="G98" s="246"/>
    </row>
    <row r="99" spans="2:7" x14ac:dyDescent="0.2">
      <c r="B99" s="26"/>
      <c r="C99" s="30"/>
      <c r="D99" s="26"/>
      <c r="E99" s="244"/>
      <c r="F99" s="245"/>
      <c r="G99" s="246"/>
    </row>
    <row r="100" spans="2:7" x14ac:dyDescent="0.2">
      <c r="B100" s="26"/>
      <c r="C100" s="30"/>
      <c r="D100" s="26"/>
      <c r="E100" s="244"/>
      <c r="F100" s="245"/>
      <c r="G100" s="246"/>
    </row>
    <row r="101" spans="2:7" x14ac:dyDescent="0.2">
      <c r="B101" s="26"/>
      <c r="C101" s="30"/>
      <c r="D101" s="26"/>
      <c r="E101" s="244"/>
      <c r="F101" s="245"/>
      <c r="G101" s="246"/>
    </row>
    <row r="102" spans="2:7" x14ac:dyDescent="0.2">
      <c r="B102" s="26"/>
      <c r="C102" s="30"/>
      <c r="D102" s="26"/>
      <c r="E102" s="244"/>
      <c r="F102" s="245"/>
      <c r="G102" s="246"/>
    </row>
    <row r="103" spans="2:7" x14ac:dyDescent="0.2">
      <c r="B103" s="26"/>
      <c r="C103" s="30"/>
      <c r="D103" s="26"/>
      <c r="E103" s="244"/>
      <c r="F103" s="245"/>
      <c r="G103" s="246"/>
    </row>
    <row r="104" spans="2:7" x14ac:dyDescent="0.2">
      <c r="B104" s="26"/>
      <c r="C104" s="30"/>
      <c r="D104" s="26"/>
      <c r="E104" s="244"/>
      <c r="F104" s="245"/>
      <c r="G104" s="246"/>
    </row>
    <row r="105" spans="2:7" x14ac:dyDescent="0.2">
      <c r="B105" s="26"/>
      <c r="C105" s="30"/>
      <c r="D105" s="26"/>
      <c r="E105" s="244"/>
      <c r="F105" s="245"/>
      <c r="G105" s="246"/>
    </row>
    <row r="106" spans="2:7" x14ac:dyDescent="0.2">
      <c r="B106" s="26"/>
      <c r="C106" s="30"/>
      <c r="D106" s="26"/>
      <c r="E106" s="244"/>
      <c r="F106" s="245"/>
      <c r="G106" s="246"/>
    </row>
    <row r="107" spans="2:7" x14ac:dyDescent="0.2">
      <c r="B107" s="26"/>
      <c r="C107" s="33"/>
      <c r="D107" s="26"/>
      <c r="E107" s="254"/>
      <c r="F107" s="266"/>
      <c r="G107" s="264"/>
    </row>
    <row r="109" spans="2:7" ht="15" x14ac:dyDescent="0.2">
      <c r="B109" s="223" t="s">
        <v>89</v>
      </c>
      <c r="C109" s="224"/>
      <c r="D109" s="224"/>
      <c r="E109" s="224"/>
      <c r="F109" s="224"/>
      <c r="G109" s="225"/>
    </row>
    <row r="110" spans="2:7" ht="15" x14ac:dyDescent="0.2">
      <c r="B110" s="7" t="s">
        <v>74</v>
      </c>
      <c r="C110" s="7" t="s">
        <v>63</v>
      </c>
      <c r="D110" s="263" t="s">
        <v>18</v>
      </c>
      <c r="E110" s="251"/>
      <c r="F110" s="263" t="s">
        <v>19</v>
      </c>
      <c r="G110" s="269"/>
    </row>
    <row r="111" spans="2:7" x14ac:dyDescent="0.2">
      <c r="B111" s="26"/>
      <c r="C111" s="30"/>
      <c r="D111" s="230"/>
      <c r="E111" s="268"/>
      <c r="F111" s="230"/>
      <c r="G111" s="267"/>
    </row>
    <row r="112" spans="2:7" x14ac:dyDescent="0.2">
      <c r="B112" s="26"/>
      <c r="C112" s="30"/>
      <c r="D112" s="244"/>
      <c r="E112" s="262"/>
      <c r="F112" s="244"/>
      <c r="G112" s="250"/>
    </row>
    <row r="113" spans="2:7" x14ac:dyDescent="0.2">
      <c r="B113" s="26"/>
      <c r="C113" s="30"/>
      <c r="D113" s="244"/>
      <c r="E113" s="262"/>
      <c r="F113" s="244"/>
      <c r="G113" s="250"/>
    </row>
    <row r="114" spans="2:7" x14ac:dyDescent="0.2">
      <c r="B114" s="26"/>
      <c r="C114" s="30"/>
      <c r="D114" s="244"/>
      <c r="E114" s="262"/>
      <c r="F114" s="244"/>
      <c r="G114" s="250"/>
    </row>
    <row r="115" spans="2:7" x14ac:dyDescent="0.2">
      <c r="B115" s="26"/>
      <c r="C115" s="30"/>
      <c r="D115" s="244"/>
      <c r="E115" s="262"/>
      <c r="F115" s="244"/>
      <c r="G115" s="250"/>
    </row>
    <row r="116" spans="2:7" x14ac:dyDescent="0.2">
      <c r="B116" s="26"/>
      <c r="C116" s="30"/>
      <c r="D116" s="244"/>
      <c r="E116" s="262"/>
      <c r="F116" s="244"/>
      <c r="G116" s="250"/>
    </row>
    <row r="117" spans="2:7" x14ac:dyDescent="0.2">
      <c r="B117" s="26"/>
      <c r="C117" s="30"/>
      <c r="D117" s="244"/>
      <c r="E117" s="262"/>
      <c r="F117" s="244"/>
      <c r="G117" s="250"/>
    </row>
    <row r="118" spans="2:7" x14ac:dyDescent="0.2">
      <c r="B118" s="26"/>
      <c r="C118" s="30"/>
      <c r="D118" s="244"/>
      <c r="E118" s="262"/>
      <c r="F118" s="244"/>
      <c r="G118" s="250"/>
    </row>
    <row r="119" spans="2:7" x14ac:dyDescent="0.2">
      <c r="B119" s="26"/>
      <c r="C119" s="30"/>
      <c r="D119" s="244"/>
      <c r="E119" s="262"/>
      <c r="F119" s="244"/>
      <c r="G119" s="250"/>
    </row>
    <row r="120" spans="2:7" x14ac:dyDescent="0.2">
      <c r="B120" s="26"/>
      <c r="C120" s="30"/>
      <c r="D120" s="244"/>
      <c r="E120" s="262"/>
      <c r="F120" s="244"/>
      <c r="G120" s="250"/>
    </row>
    <row r="121" spans="2:7" x14ac:dyDescent="0.2">
      <c r="B121" s="26"/>
      <c r="C121" s="30"/>
      <c r="D121" s="244"/>
      <c r="E121" s="262"/>
      <c r="F121" s="244"/>
      <c r="G121" s="250"/>
    </row>
    <row r="122" spans="2:7" x14ac:dyDescent="0.2">
      <c r="B122" s="26"/>
      <c r="C122" s="30"/>
      <c r="D122" s="244"/>
      <c r="E122" s="262"/>
      <c r="F122" s="244"/>
      <c r="G122" s="250"/>
    </row>
    <row r="123" spans="2:7" x14ac:dyDescent="0.2">
      <c r="B123" s="26"/>
      <c r="C123" s="30"/>
      <c r="D123" s="244"/>
      <c r="E123" s="262"/>
      <c r="F123" s="244"/>
      <c r="G123" s="250"/>
    </row>
    <row r="124" spans="2:7" x14ac:dyDescent="0.2">
      <c r="B124" s="26"/>
      <c r="C124" s="30"/>
      <c r="D124" s="244"/>
      <c r="E124" s="262"/>
      <c r="F124" s="244"/>
      <c r="G124" s="250"/>
    </row>
    <row r="125" spans="2:7" x14ac:dyDescent="0.2">
      <c r="B125" s="26"/>
      <c r="C125" s="30"/>
      <c r="D125" s="244"/>
      <c r="E125" s="262"/>
      <c r="F125" s="244"/>
      <c r="G125" s="250"/>
    </row>
    <row r="126" spans="2:7" x14ac:dyDescent="0.2">
      <c r="B126" s="26"/>
      <c r="C126" s="30"/>
      <c r="D126" s="244"/>
      <c r="E126" s="262"/>
      <c r="F126" s="244"/>
      <c r="G126" s="250"/>
    </row>
    <row r="127" spans="2:7" x14ac:dyDescent="0.2">
      <c r="B127" s="26"/>
      <c r="C127" s="33"/>
      <c r="D127" s="254"/>
      <c r="E127" s="265"/>
      <c r="F127" s="254"/>
      <c r="G127" s="255"/>
    </row>
  </sheetData>
  <sheetProtection insertRows="0"/>
  <mergeCells count="159">
    <mergeCell ref="E28:G28"/>
    <mergeCell ref="E46:G46"/>
    <mergeCell ref="E51:G51"/>
    <mergeCell ref="F73:G73"/>
    <mergeCell ref="F74:G74"/>
    <mergeCell ref="F70:G70"/>
    <mergeCell ref="F71:G71"/>
    <mergeCell ref="E34:G34"/>
    <mergeCell ref="E18:G18"/>
    <mergeCell ref="E20:G20"/>
    <mergeCell ref="E21:G21"/>
    <mergeCell ref="E22:G22"/>
    <mergeCell ref="E27:G27"/>
    <mergeCell ref="E26:G26"/>
    <mergeCell ref="E23:G23"/>
    <mergeCell ref="E24:G24"/>
    <mergeCell ref="E25:G25"/>
    <mergeCell ref="E29:G29"/>
    <mergeCell ref="E30:G30"/>
    <mergeCell ref="E19:G19"/>
    <mergeCell ref="E31:G31"/>
    <mergeCell ref="E32:G32"/>
    <mergeCell ref="E44:G44"/>
    <mergeCell ref="E42:G42"/>
    <mergeCell ref="E101:G101"/>
    <mergeCell ref="E97:G97"/>
    <mergeCell ref="D110:E110"/>
    <mergeCell ref="F82:G82"/>
    <mergeCell ref="F83:G83"/>
    <mergeCell ref="F84:G84"/>
    <mergeCell ref="D82:E82"/>
    <mergeCell ref="D83:E83"/>
    <mergeCell ref="E106:G106"/>
    <mergeCell ref="E107:G107"/>
    <mergeCell ref="B109:G109"/>
    <mergeCell ref="D84:E84"/>
    <mergeCell ref="D127:E127"/>
    <mergeCell ref="D85:E85"/>
    <mergeCell ref="D86:E86"/>
    <mergeCell ref="D87:E87"/>
    <mergeCell ref="E102:G102"/>
    <mergeCell ref="E103:G103"/>
    <mergeCell ref="F85:G85"/>
    <mergeCell ref="F86:G86"/>
    <mergeCell ref="D118:E118"/>
    <mergeCell ref="F113:G113"/>
    <mergeCell ref="F114:G114"/>
    <mergeCell ref="F115:G115"/>
    <mergeCell ref="F116:G116"/>
    <mergeCell ref="F117:G117"/>
    <mergeCell ref="F118:G118"/>
    <mergeCell ref="D113:E113"/>
    <mergeCell ref="D114:E114"/>
    <mergeCell ref="F126:G126"/>
    <mergeCell ref="D117:E117"/>
    <mergeCell ref="F127:G127"/>
    <mergeCell ref="D123:E123"/>
    <mergeCell ref="D124:E124"/>
    <mergeCell ref="F121:G121"/>
    <mergeCell ref="F122:G122"/>
    <mergeCell ref="D126:E126"/>
    <mergeCell ref="F123:G123"/>
    <mergeCell ref="F124:G124"/>
    <mergeCell ref="D122:E122"/>
    <mergeCell ref="D121:E121"/>
    <mergeCell ref="D125:E125"/>
    <mergeCell ref="F120:G120"/>
    <mergeCell ref="D120:E120"/>
    <mergeCell ref="D78:E78"/>
    <mergeCell ref="D79:E79"/>
    <mergeCell ref="D80:E80"/>
    <mergeCell ref="D119:E119"/>
    <mergeCell ref="D115:E115"/>
    <mergeCell ref="D116:E116"/>
    <mergeCell ref="D111:E111"/>
    <mergeCell ref="E99:G99"/>
    <mergeCell ref="E94:G94"/>
    <mergeCell ref="D81:E81"/>
    <mergeCell ref="E91:G91"/>
    <mergeCell ref="F119:G119"/>
    <mergeCell ref="F110:G110"/>
    <mergeCell ref="E90:G90"/>
    <mergeCell ref="E105:G105"/>
    <mergeCell ref="E100:G100"/>
    <mergeCell ref="E92:G92"/>
    <mergeCell ref="E93:G93"/>
    <mergeCell ref="E33:G33"/>
    <mergeCell ref="B55:C55"/>
    <mergeCell ref="B60:C60"/>
    <mergeCell ref="E55:G55"/>
    <mergeCell ref="E45:G45"/>
    <mergeCell ref="E50:G50"/>
    <mergeCell ref="E38:G38"/>
    <mergeCell ref="E39:G39"/>
    <mergeCell ref="D74:E74"/>
    <mergeCell ref="F72:G72"/>
    <mergeCell ref="D72:E72"/>
    <mergeCell ref="E47:G47"/>
    <mergeCell ref="E41:G41"/>
    <mergeCell ref="D70:E70"/>
    <mergeCell ref="B34:C34"/>
    <mergeCell ref="E48:G48"/>
    <mergeCell ref="E49:G49"/>
    <mergeCell ref="B61:C61"/>
    <mergeCell ref="B62:C62"/>
    <mergeCell ref="D76:E76"/>
    <mergeCell ref="F76:G76"/>
    <mergeCell ref="F78:G78"/>
    <mergeCell ref="F79:G79"/>
    <mergeCell ref="F80:G80"/>
    <mergeCell ref="F81:G81"/>
    <mergeCell ref="F75:G75"/>
    <mergeCell ref="D71:E71"/>
    <mergeCell ref="E43:G43"/>
    <mergeCell ref="D77:E77"/>
    <mergeCell ref="D73:E73"/>
    <mergeCell ref="E52:G52"/>
    <mergeCell ref="E53:G53"/>
    <mergeCell ref="E54:G54"/>
    <mergeCell ref="B89:G89"/>
    <mergeCell ref="F125:G125"/>
    <mergeCell ref="C6:D6"/>
    <mergeCell ref="C7:G7"/>
    <mergeCell ref="B9:C9"/>
    <mergeCell ref="D9:G9"/>
    <mergeCell ref="E98:G98"/>
    <mergeCell ref="F111:G111"/>
    <mergeCell ref="F112:G112"/>
    <mergeCell ref="B63:C63"/>
    <mergeCell ref="E95:G95"/>
    <mergeCell ref="E96:G96"/>
    <mergeCell ref="B69:G69"/>
    <mergeCell ref="F77:G77"/>
    <mergeCell ref="F87:G87"/>
    <mergeCell ref="E104:G104"/>
    <mergeCell ref="D112:E112"/>
    <mergeCell ref="B36:G36"/>
    <mergeCell ref="E40:G40"/>
    <mergeCell ref="E37:G37"/>
    <mergeCell ref="D75:E75"/>
    <mergeCell ref="B2:G2"/>
    <mergeCell ref="E6:F6"/>
    <mergeCell ref="E16:G16"/>
    <mergeCell ref="E17:G17"/>
    <mergeCell ref="C4:G4"/>
    <mergeCell ref="C5:D5"/>
    <mergeCell ref="F5:G5"/>
    <mergeCell ref="D8:G8"/>
    <mergeCell ref="B8:C8"/>
    <mergeCell ref="B15:G15"/>
    <mergeCell ref="C3:G3"/>
    <mergeCell ref="E10:F10"/>
    <mergeCell ref="E13:F13"/>
    <mergeCell ref="B10:C10"/>
    <mergeCell ref="B11:C11"/>
    <mergeCell ref="E11:F11"/>
    <mergeCell ref="B12:C12"/>
    <mergeCell ref="E12:F12"/>
    <mergeCell ref="C13:D13"/>
  </mergeCells>
  <phoneticPr fontId="3" type="noConversion"/>
  <conditionalFormatting sqref="D34 D55 D60:D63 C3:G4 C5:D5 F5:G5">
    <cfRule type="cellIs" dxfId="4" priority="1" stopIfTrue="1" operator="equal">
      <formula>0</formula>
    </cfRule>
  </conditionalFormatting>
  <dataValidations xWindow="359" yWindow="365" count="5">
    <dataValidation type="list" allowBlank="1" showInputMessage="1" showErrorMessage="1" errorTitle="Invalid Data!" promptTitle="Refrigerant Type" prompt="Select refrigerant from pull down list (or add new refrigerant type and GWP to lookup table in &quot;Information &amp; Guidance&quot; sheet if not listed. Ensure that you follow the instructions for formatting the data)" sqref="D10" xr:uid="{00000000-0002-0000-0900-000000000000}">
      <formula1>$H$2:$H$15</formula1>
    </dataValidation>
    <dataValidation type="decimal" allowBlank="1" showInputMessage="1" showErrorMessage="1" errorTitle="Invalid Data" promptTitle="Data Format" prompt="Vlaue must be numeric, between 0.5 and 10,000. Leave blank if not known" sqref="D11" xr:uid="{00000000-0002-0000-0900-000001000000}">
      <formula1>0.5</formula1>
      <formula2>10000</formula2>
    </dataValidation>
    <dataValidation type="date" allowBlank="1" showInputMessage="1" showErrorMessage="1" errorTitle="Invalid Data!" promptTitle="Date Format" prompt="Enter date in format dd/mm/yy or dd/mm/yyyy. Earliest date is 01/01/2000" sqref="B38:B54 B71:B87 B91:B107 B111:B127 D91:D107 B17:B33" xr:uid="{00000000-0002-0000-0900-000002000000}">
      <formula1>36526</formula1>
      <formula2>73050</formula2>
    </dataValidation>
    <dataValidation type="decimal" allowBlank="1" showInputMessage="1" showErrorMessage="1" errorTitle="Invalid Data!" promptTitle="Data Format" prompt="Value must be numeric, between 0.1 and 10,000. Leave blank if not known" sqref="D38:D54 D17:D33" xr:uid="{00000000-0002-0000-0900-000003000000}">
      <formula1>0.1</formula1>
      <formula2>10000</formula2>
    </dataValidation>
    <dataValidation type="decimal" allowBlank="1" showInputMessage="1" showErrorMessage="1" errorTitle="Invalid Data!" promptTitle="Data Format" prompt="Value must be numeric, between 0.1 and 10,000. Leave blank of not known" sqref="G10:G11" xr:uid="{00000000-0002-0000-0900-000004000000}">
      <formula1>0.1</formula1>
      <formula2>10000</formula2>
    </dataValidation>
  </dataValidations>
  <pageMargins left="0.98425196850393704" right="0.39370078740157483" top="0.98425196850393704" bottom="0.78740157480314965" header="0.70866141732283472" footer="0.51181102362204722"/>
  <pageSetup paperSize="9" scale="64" fitToHeight="2" orientation="portrait"/>
  <headerFooter alignWithMargins="0">
    <oddHeader>&amp;C&amp;14FGas Log - &amp;A</oddHeader>
    <oddFooter>&amp;L&amp;F&amp;CPage &amp;P of &amp;N&amp;RPrinted on &amp;D</oddFooter>
  </headerFooter>
  <rowBreaks count="1" manualBreakCount="1">
    <brk id="68" max="16383" man="1"/>
  </rowBreaks>
  <colBreaks count="1" manualBreakCount="1">
    <brk id="7" max="1048575" man="1"/>
  </col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127"/>
  <sheetViews>
    <sheetView showGridLines="0" zoomScaleNormal="100" workbookViewId="0">
      <selection activeCell="J27" sqref="J27"/>
    </sheetView>
  </sheetViews>
  <sheetFormatPr defaultColWidth="11.42578125" defaultRowHeight="14.25" x14ac:dyDescent="0.2"/>
  <cols>
    <col min="1" max="1" width="3" style="37" customWidth="1"/>
    <col min="2" max="2" width="20.85546875" style="37" customWidth="1"/>
    <col min="3" max="3" width="29.42578125" style="37" customWidth="1"/>
    <col min="4" max="4" width="17.28515625" style="37" customWidth="1"/>
    <col min="5" max="5" width="20" style="37" customWidth="1"/>
    <col min="6" max="6" width="27" style="37" customWidth="1"/>
    <col min="7" max="7" width="23.42578125" style="37" customWidth="1"/>
    <col min="8" max="8" width="12.42578125" style="36" customWidth="1"/>
    <col min="9" max="16384" width="11.42578125" style="37"/>
  </cols>
  <sheetData>
    <row r="1" spans="2:8" x14ac:dyDescent="0.2">
      <c r="H1" s="120"/>
    </row>
    <row r="2" spans="2:8" ht="27" customHeight="1" x14ac:dyDescent="0.2">
      <c r="B2" s="223" t="s">
        <v>10</v>
      </c>
      <c r="C2" s="224"/>
      <c r="D2" s="224"/>
      <c r="E2" s="224"/>
      <c r="F2" s="224"/>
      <c r="G2" s="225"/>
      <c r="H2" s="120" t="str">
        <f>'Information &amp; Guidance'!L4</f>
        <v>R134a</v>
      </c>
    </row>
    <row r="3" spans="2:8" ht="18" customHeight="1" x14ac:dyDescent="0.2">
      <c r="B3" s="48" t="s">
        <v>151</v>
      </c>
      <c r="C3" s="233">
        <f>'FGas Log Summary'!C3</f>
        <v>0</v>
      </c>
      <c r="D3" s="233"/>
      <c r="E3" s="233"/>
      <c r="F3" s="233"/>
      <c r="G3" s="233"/>
      <c r="H3" s="50" t="str">
        <f>'Information &amp; Guidance'!L5</f>
        <v>R22</v>
      </c>
    </row>
    <row r="4" spans="2:8" ht="18" customHeight="1" x14ac:dyDescent="0.2">
      <c r="B4" s="48" t="s">
        <v>152</v>
      </c>
      <c r="C4" s="233">
        <f>'FGas Log Summary'!C4</f>
        <v>0</v>
      </c>
      <c r="D4" s="233"/>
      <c r="E4" s="233"/>
      <c r="F4" s="233"/>
      <c r="G4" s="233"/>
      <c r="H4" s="50" t="str">
        <f>'Information &amp; Guidance'!L6</f>
        <v>R403A</v>
      </c>
    </row>
    <row r="5" spans="2:8" ht="18" customHeight="1" x14ac:dyDescent="0.2">
      <c r="B5" s="48" t="s">
        <v>153</v>
      </c>
      <c r="C5" s="233">
        <f>'FGas Log Summary'!C5</f>
        <v>0</v>
      </c>
      <c r="D5" s="233"/>
      <c r="E5" s="156" t="s">
        <v>154</v>
      </c>
      <c r="F5" s="234">
        <f>'FGas Log Summary'!H5</f>
        <v>0</v>
      </c>
      <c r="G5" s="233"/>
      <c r="H5" s="50" t="str">
        <f>'Information &amp; Guidance'!L7</f>
        <v>R403B</v>
      </c>
    </row>
    <row r="6" spans="2:8" ht="18" customHeight="1" x14ac:dyDescent="0.2">
      <c r="B6" s="8" t="s">
        <v>23</v>
      </c>
      <c r="C6" s="275"/>
      <c r="D6" s="240"/>
      <c r="E6" s="226" t="s">
        <v>67</v>
      </c>
      <c r="F6" s="196"/>
      <c r="G6" s="68"/>
      <c r="H6" s="50" t="str">
        <f>'Information &amp; Guidance'!L8</f>
        <v>R404A</v>
      </c>
    </row>
    <row r="7" spans="2:8" ht="18" customHeight="1" x14ac:dyDescent="0.2">
      <c r="B7" s="47" t="s">
        <v>22</v>
      </c>
      <c r="C7" s="274"/>
      <c r="D7" s="242"/>
      <c r="E7" s="242"/>
      <c r="F7" s="242"/>
      <c r="G7" s="242"/>
      <c r="H7" s="50" t="str">
        <f>'Information &amp; Guidance'!L9</f>
        <v>R407C</v>
      </c>
    </row>
    <row r="8" spans="2:8" ht="18" customHeight="1" x14ac:dyDescent="0.2">
      <c r="B8" s="223" t="s">
        <v>86</v>
      </c>
      <c r="C8" s="238"/>
      <c r="D8" s="235"/>
      <c r="E8" s="236"/>
      <c r="F8" s="236"/>
      <c r="G8" s="237"/>
      <c r="H8" s="50" t="str">
        <f>'Information &amp; Guidance'!L10</f>
        <v>R408A</v>
      </c>
    </row>
    <row r="9" spans="2:8" ht="18" customHeight="1" x14ac:dyDescent="0.2">
      <c r="B9" s="226" t="s">
        <v>11</v>
      </c>
      <c r="C9" s="243"/>
      <c r="D9" s="235"/>
      <c r="E9" s="236"/>
      <c r="F9" s="236"/>
      <c r="G9" s="237"/>
      <c r="H9" s="50" t="str">
        <f>'Information &amp; Guidance'!L11</f>
        <v>R409A</v>
      </c>
    </row>
    <row r="10" spans="2:8" ht="18" customHeight="1" x14ac:dyDescent="0.2">
      <c r="B10" s="223" t="s">
        <v>12</v>
      </c>
      <c r="C10" s="238"/>
      <c r="D10" s="121"/>
      <c r="E10" s="272" t="s">
        <v>72</v>
      </c>
      <c r="F10" s="196"/>
      <c r="G10" s="69"/>
      <c r="H10" s="50" t="str">
        <f>'Information &amp; Guidance'!L12</f>
        <v>R410A</v>
      </c>
    </row>
    <row r="11" spans="2:8" ht="18" customHeight="1" x14ac:dyDescent="0.2">
      <c r="B11" s="223" t="s">
        <v>79</v>
      </c>
      <c r="C11" s="238"/>
      <c r="D11" s="121"/>
      <c r="E11" s="223" t="s">
        <v>82</v>
      </c>
      <c r="F11" s="251"/>
      <c r="G11" s="69"/>
      <c r="H11" s="50" t="str">
        <f>'Information &amp; Guidance'!L13</f>
        <v>R422D</v>
      </c>
    </row>
    <row r="12" spans="2:8" ht="18" customHeight="1" x14ac:dyDescent="0.2">
      <c r="B12" s="223" t="s">
        <v>80</v>
      </c>
      <c r="C12" s="238"/>
      <c r="D12" s="121"/>
      <c r="E12" s="223" t="s">
        <v>81</v>
      </c>
      <c r="F12" s="251"/>
      <c r="G12" s="69"/>
      <c r="H12" s="50" t="str">
        <f>'Information &amp; Guidance'!L14</f>
        <v>R407A</v>
      </c>
    </row>
    <row r="13" spans="2:8" ht="18" customHeight="1" x14ac:dyDescent="0.2">
      <c r="B13" s="8" t="s">
        <v>13</v>
      </c>
      <c r="C13" s="273"/>
      <c r="D13" s="273"/>
      <c r="E13" s="226" t="s">
        <v>14</v>
      </c>
      <c r="F13" s="243"/>
      <c r="G13" s="70"/>
      <c r="H13" s="50" t="str">
        <f>'Information &amp; Guidance'!L15</f>
        <v>R407F</v>
      </c>
    </row>
    <row r="14" spans="2:8" x14ac:dyDescent="0.2">
      <c r="B14" s="38"/>
      <c r="C14" s="38"/>
      <c r="D14" s="38"/>
      <c r="E14" s="39"/>
      <c r="F14" s="39"/>
      <c r="G14" s="39"/>
      <c r="H14" s="50" t="str">
        <f>'Information &amp; Guidance'!L16</f>
        <v>R448A</v>
      </c>
    </row>
    <row r="15" spans="2:8" ht="15" customHeight="1" x14ac:dyDescent="0.2">
      <c r="B15" s="223" t="s">
        <v>8</v>
      </c>
      <c r="C15" s="224"/>
      <c r="D15" s="224"/>
      <c r="E15" s="224"/>
      <c r="F15" s="224"/>
      <c r="G15" s="225"/>
      <c r="H15" s="120" t="str">
        <f>'Information &amp; Guidance'!L17</f>
        <v>R449A</v>
      </c>
    </row>
    <row r="16" spans="2:8" s="40" customFormat="1" ht="30" x14ac:dyDescent="0.2">
      <c r="B16" s="7" t="s">
        <v>74</v>
      </c>
      <c r="C16" s="7" t="s">
        <v>63</v>
      </c>
      <c r="D16" s="9" t="s">
        <v>37</v>
      </c>
      <c r="E16" s="227" t="s">
        <v>90</v>
      </c>
      <c r="F16" s="228"/>
      <c r="G16" s="229"/>
      <c r="H16" s="35" t="s">
        <v>37</v>
      </c>
    </row>
    <row r="17" spans="2:8" x14ac:dyDescent="0.2">
      <c r="B17" s="26"/>
      <c r="C17" s="30"/>
      <c r="D17" s="28"/>
      <c r="E17" s="230"/>
      <c r="F17" s="231"/>
      <c r="G17" s="232"/>
      <c r="H17" s="41">
        <f t="shared" ref="H17:H33" si="0">D17</f>
        <v>0</v>
      </c>
    </row>
    <row r="18" spans="2:8" x14ac:dyDescent="0.2">
      <c r="B18" s="26"/>
      <c r="C18" s="30"/>
      <c r="D18" s="28"/>
      <c r="E18" s="244"/>
      <c r="F18" s="245"/>
      <c r="G18" s="246"/>
      <c r="H18" s="41">
        <f t="shared" si="0"/>
        <v>0</v>
      </c>
    </row>
    <row r="19" spans="2:8" x14ac:dyDescent="0.2">
      <c r="B19" s="26"/>
      <c r="C19" s="30"/>
      <c r="D19" s="28"/>
      <c r="E19" s="244"/>
      <c r="F19" s="245"/>
      <c r="G19" s="246"/>
      <c r="H19" s="41">
        <f t="shared" si="0"/>
        <v>0</v>
      </c>
    </row>
    <row r="20" spans="2:8" x14ac:dyDescent="0.2">
      <c r="B20" s="26"/>
      <c r="C20" s="30"/>
      <c r="D20" s="28"/>
      <c r="E20" s="244"/>
      <c r="F20" s="245"/>
      <c r="G20" s="246"/>
      <c r="H20" s="41">
        <f t="shared" si="0"/>
        <v>0</v>
      </c>
    </row>
    <row r="21" spans="2:8" x14ac:dyDescent="0.2">
      <c r="B21" s="26"/>
      <c r="C21" s="30"/>
      <c r="D21" s="28"/>
      <c r="E21" s="244"/>
      <c r="F21" s="245"/>
      <c r="G21" s="246"/>
      <c r="H21" s="41">
        <f t="shared" si="0"/>
        <v>0</v>
      </c>
    </row>
    <row r="22" spans="2:8" x14ac:dyDescent="0.2">
      <c r="B22" s="26"/>
      <c r="C22" s="30"/>
      <c r="D22" s="28"/>
      <c r="E22" s="244"/>
      <c r="F22" s="245"/>
      <c r="G22" s="246"/>
      <c r="H22" s="41">
        <f t="shared" si="0"/>
        <v>0</v>
      </c>
    </row>
    <row r="23" spans="2:8" x14ac:dyDescent="0.2">
      <c r="B23" s="26"/>
      <c r="C23" s="30"/>
      <c r="D23" s="28"/>
      <c r="E23" s="244"/>
      <c r="F23" s="245"/>
      <c r="G23" s="246"/>
      <c r="H23" s="41">
        <f t="shared" si="0"/>
        <v>0</v>
      </c>
    </row>
    <row r="24" spans="2:8" x14ac:dyDescent="0.2">
      <c r="B24" s="26"/>
      <c r="C24" s="30"/>
      <c r="D24" s="28"/>
      <c r="E24" s="244"/>
      <c r="F24" s="245"/>
      <c r="G24" s="246"/>
      <c r="H24" s="41">
        <f t="shared" si="0"/>
        <v>0</v>
      </c>
    </row>
    <row r="25" spans="2:8" x14ac:dyDescent="0.2">
      <c r="B25" s="26"/>
      <c r="C25" s="30"/>
      <c r="D25" s="28"/>
      <c r="E25" s="244"/>
      <c r="F25" s="245"/>
      <c r="G25" s="246"/>
      <c r="H25" s="41">
        <f t="shared" si="0"/>
        <v>0</v>
      </c>
    </row>
    <row r="26" spans="2:8" x14ac:dyDescent="0.2">
      <c r="B26" s="26"/>
      <c r="C26" s="30"/>
      <c r="D26" s="28"/>
      <c r="E26" s="244"/>
      <c r="F26" s="245"/>
      <c r="G26" s="246"/>
      <c r="H26" s="41">
        <f t="shared" si="0"/>
        <v>0</v>
      </c>
    </row>
    <row r="27" spans="2:8" x14ac:dyDescent="0.2">
      <c r="B27" s="26"/>
      <c r="C27" s="30"/>
      <c r="D27" s="28"/>
      <c r="E27" s="244"/>
      <c r="F27" s="245"/>
      <c r="G27" s="246"/>
      <c r="H27" s="41">
        <f t="shared" si="0"/>
        <v>0</v>
      </c>
    </row>
    <row r="28" spans="2:8" x14ac:dyDescent="0.2">
      <c r="B28" s="26"/>
      <c r="C28" s="30"/>
      <c r="D28" s="28"/>
      <c r="E28" s="244"/>
      <c r="F28" s="245"/>
      <c r="G28" s="246"/>
      <c r="H28" s="41">
        <f t="shared" si="0"/>
        <v>0</v>
      </c>
    </row>
    <row r="29" spans="2:8" x14ac:dyDescent="0.2">
      <c r="B29" s="26"/>
      <c r="C29" s="30"/>
      <c r="D29" s="28"/>
      <c r="E29" s="244"/>
      <c r="F29" s="245"/>
      <c r="G29" s="246"/>
      <c r="H29" s="41">
        <f t="shared" si="0"/>
        <v>0</v>
      </c>
    </row>
    <row r="30" spans="2:8" x14ac:dyDescent="0.2">
      <c r="B30" s="26"/>
      <c r="C30" s="30"/>
      <c r="D30" s="28"/>
      <c r="E30" s="244"/>
      <c r="F30" s="245"/>
      <c r="G30" s="246"/>
      <c r="H30" s="41">
        <f t="shared" si="0"/>
        <v>0</v>
      </c>
    </row>
    <row r="31" spans="2:8" x14ac:dyDescent="0.2">
      <c r="B31" s="26"/>
      <c r="C31" s="30"/>
      <c r="D31" s="28"/>
      <c r="E31" s="244"/>
      <c r="F31" s="245"/>
      <c r="G31" s="246"/>
      <c r="H31" s="41">
        <f t="shared" si="0"/>
        <v>0</v>
      </c>
    </row>
    <row r="32" spans="2:8" x14ac:dyDescent="0.2">
      <c r="B32" s="26"/>
      <c r="C32" s="30"/>
      <c r="D32" s="28"/>
      <c r="E32" s="244"/>
      <c r="F32" s="245"/>
      <c r="G32" s="246"/>
      <c r="H32" s="41">
        <f t="shared" si="0"/>
        <v>0</v>
      </c>
    </row>
    <row r="33" spans="2:8" ht="15" thickBot="1" x14ac:dyDescent="0.25">
      <c r="B33" s="27"/>
      <c r="C33" s="31"/>
      <c r="D33" s="29"/>
      <c r="E33" s="247"/>
      <c r="F33" s="248"/>
      <c r="G33" s="249"/>
      <c r="H33" s="41">
        <f t="shared" si="0"/>
        <v>0</v>
      </c>
    </row>
    <row r="34" spans="2:8" ht="15.75" thickTop="1" x14ac:dyDescent="0.2">
      <c r="B34" s="256" t="s">
        <v>64</v>
      </c>
      <c r="C34" s="257"/>
      <c r="D34" s="51">
        <f>SUM(D17:D33)</f>
        <v>0</v>
      </c>
      <c r="E34" s="259"/>
      <c r="F34" s="260"/>
      <c r="G34" s="261"/>
    </row>
    <row r="35" spans="2:8" ht="15" x14ac:dyDescent="0.2">
      <c r="B35" s="42"/>
      <c r="C35" s="42"/>
      <c r="D35" s="42"/>
      <c r="E35" s="6"/>
      <c r="F35" s="43"/>
      <c r="G35" s="39"/>
    </row>
    <row r="36" spans="2:8" ht="15" x14ac:dyDescent="0.2">
      <c r="B36" s="223" t="s">
        <v>9</v>
      </c>
      <c r="C36" s="224"/>
      <c r="D36" s="224"/>
      <c r="E36" s="224"/>
      <c r="F36" s="224"/>
      <c r="G36" s="225"/>
    </row>
    <row r="37" spans="2:8" s="40" customFormat="1" ht="45" customHeight="1" x14ac:dyDescent="0.2">
      <c r="B37" s="7" t="s">
        <v>74</v>
      </c>
      <c r="C37" s="7" t="s">
        <v>63</v>
      </c>
      <c r="D37" s="9" t="s">
        <v>38</v>
      </c>
      <c r="E37" s="227" t="s">
        <v>20</v>
      </c>
      <c r="F37" s="228"/>
      <c r="G37" s="229"/>
      <c r="H37" s="35" t="s">
        <v>38</v>
      </c>
    </row>
    <row r="38" spans="2:8" x14ac:dyDescent="0.2">
      <c r="B38" s="26"/>
      <c r="C38" s="30"/>
      <c r="D38" s="28"/>
      <c r="E38" s="230"/>
      <c r="F38" s="231"/>
      <c r="G38" s="232"/>
      <c r="H38" s="41">
        <f t="shared" ref="H38:H54" si="1">-D38</f>
        <v>0</v>
      </c>
    </row>
    <row r="39" spans="2:8" x14ac:dyDescent="0.2">
      <c r="B39" s="26"/>
      <c r="C39" s="30"/>
      <c r="D39" s="28"/>
      <c r="E39" s="244"/>
      <c r="F39" s="245"/>
      <c r="G39" s="246"/>
      <c r="H39" s="41">
        <f t="shared" si="1"/>
        <v>0</v>
      </c>
    </row>
    <row r="40" spans="2:8" x14ac:dyDescent="0.2">
      <c r="B40" s="26"/>
      <c r="C40" s="30"/>
      <c r="D40" s="28"/>
      <c r="E40" s="244"/>
      <c r="F40" s="245"/>
      <c r="G40" s="246"/>
      <c r="H40" s="41">
        <f t="shared" si="1"/>
        <v>0</v>
      </c>
    </row>
    <row r="41" spans="2:8" x14ac:dyDescent="0.2">
      <c r="B41" s="26"/>
      <c r="C41" s="30"/>
      <c r="D41" s="28"/>
      <c r="E41" s="244"/>
      <c r="F41" s="245"/>
      <c r="G41" s="246"/>
      <c r="H41" s="41">
        <f t="shared" si="1"/>
        <v>0</v>
      </c>
    </row>
    <row r="42" spans="2:8" x14ac:dyDescent="0.2">
      <c r="B42" s="26"/>
      <c r="C42" s="30"/>
      <c r="D42" s="28"/>
      <c r="E42" s="244"/>
      <c r="F42" s="245"/>
      <c r="G42" s="246"/>
      <c r="H42" s="41">
        <f t="shared" si="1"/>
        <v>0</v>
      </c>
    </row>
    <row r="43" spans="2:8" x14ac:dyDescent="0.2">
      <c r="B43" s="26"/>
      <c r="C43" s="30"/>
      <c r="D43" s="28"/>
      <c r="E43" s="244"/>
      <c r="F43" s="245"/>
      <c r="G43" s="246"/>
      <c r="H43" s="41">
        <f t="shared" si="1"/>
        <v>0</v>
      </c>
    </row>
    <row r="44" spans="2:8" x14ac:dyDescent="0.2">
      <c r="B44" s="26"/>
      <c r="C44" s="30"/>
      <c r="D44" s="28"/>
      <c r="E44" s="244"/>
      <c r="F44" s="245"/>
      <c r="G44" s="246"/>
      <c r="H44" s="41">
        <f t="shared" si="1"/>
        <v>0</v>
      </c>
    </row>
    <row r="45" spans="2:8" x14ac:dyDescent="0.2">
      <c r="B45" s="26"/>
      <c r="C45" s="30"/>
      <c r="D45" s="28"/>
      <c r="E45" s="244"/>
      <c r="F45" s="245"/>
      <c r="G45" s="246"/>
      <c r="H45" s="41">
        <f t="shared" si="1"/>
        <v>0</v>
      </c>
    </row>
    <row r="46" spans="2:8" x14ac:dyDescent="0.2">
      <c r="B46" s="26"/>
      <c r="C46" s="30"/>
      <c r="D46" s="28"/>
      <c r="E46" s="244"/>
      <c r="F46" s="245"/>
      <c r="G46" s="246"/>
      <c r="H46" s="41">
        <f t="shared" si="1"/>
        <v>0</v>
      </c>
    </row>
    <row r="47" spans="2:8" x14ac:dyDescent="0.2">
      <c r="B47" s="26"/>
      <c r="C47" s="30"/>
      <c r="D47" s="28"/>
      <c r="E47" s="244"/>
      <c r="F47" s="245"/>
      <c r="G47" s="246"/>
      <c r="H47" s="41">
        <f t="shared" si="1"/>
        <v>0</v>
      </c>
    </row>
    <row r="48" spans="2:8" x14ac:dyDescent="0.2">
      <c r="B48" s="26"/>
      <c r="C48" s="30"/>
      <c r="D48" s="28"/>
      <c r="E48" s="244"/>
      <c r="F48" s="245"/>
      <c r="G48" s="246"/>
      <c r="H48" s="41">
        <f t="shared" si="1"/>
        <v>0</v>
      </c>
    </row>
    <row r="49" spans="2:8" x14ac:dyDescent="0.2">
      <c r="B49" s="26"/>
      <c r="C49" s="30"/>
      <c r="D49" s="28"/>
      <c r="E49" s="244"/>
      <c r="F49" s="245"/>
      <c r="G49" s="246"/>
      <c r="H49" s="41">
        <f t="shared" si="1"/>
        <v>0</v>
      </c>
    </row>
    <row r="50" spans="2:8" x14ac:dyDescent="0.2">
      <c r="B50" s="26"/>
      <c r="C50" s="30"/>
      <c r="D50" s="28"/>
      <c r="E50" s="244"/>
      <c r="F50" s="245"/>
      <c r="G50" s="246"/>
      <c r="H50" s="41">
        <f t="shared" si="1"/>
        <v>0</v>
      </c>
    </row>
    <row r="51" spans="2:8" x14ac:dyDescent="0.2">
      <c r="B51" s="26"/>
      <c r="C51" s="30"/>
      <c r="D51" s="28"/>
      <c r="E51" s="244"/>
      <c r="F51" s="245"/>
      <c r="G51" s="246"/>
      <c r="H51" s="41">
        <f t="shared" si="1"/>
        <v>0</v>
      </c>
    </row>
    <row r="52" spans="2:8" x14ac:dyDescent="0.2">
      <c r="B52" s="26"/>
      <c r="C52" s="30"/>
      <c r="D52" s="28"/>
      <c r="E52" s="244"/>
      <c r="F52" s="245"/>
      <c r="G52" s="246"/>
      <c r="H52" s="41">
        <f t="shared" si="1"/>
        <v>0</v>
      </c>
    </row>
    <row r="53" spans="2:8" x14ac:dyDescent="0.2">
      <c r="B53" s="26"/>
      <c r="C53" s="30"/>
      <c r="D53" s="28"/>
      <c r="E53" s="244"/>
      <c r="F53" s="245"/>
      <c r="G53" s="246"/>
      <c r="H53" s="41">
        <f t="shared" si="1"/>
        <v>0</v>
      </c>
    </row>
    <row r="54" spans="2:8" ht="15" thickBot="1" x14ac:dyDescent="0.25">
      <c r="B54" s="26"/>
      <c r="C54" s="32"/>
      <c r="D54" s="28"/>
      <c r="E54" s="247"/>
      <c r="F54" s="248"/>
      <c r="G54" s="249"/>
      <c r="H54" s="41">
        <f t="shared" si="1"/>
        <v>0</v>
      </c>
    </row>
    <row r="55" spans="2:8" ht="15.75" thickTop="1" x14ac:dyDescent="0.2">
      <c r="B55" s="256" t="s">
        <v>65</v>
      </c>
      <c r="C55" s="257"/>
      <c r="D55" s="52">
        <f>SUM(D38:D54)</f>
        <v>0</v>
      </c>
      <c r="E55" s="259"/>
      <c r="F55" s="260"/>
      <c r="G55" s="261"/>
    </row>
    <row r="56" spans="2:8" x14ac:dyDescent="0.2">
      <c r="B56" s="45"/>
      <c r="C56" s="45"/>
      <c r="E56" s="44"/>
    </row>
    <row r="57" spans="2:8" x14ac:dyDescent="0.2">
      <c r="B57" s="45"/>
      <c r="C57" s="45"/>
      <c r="E57" s="44"/>
    </row>
    <row r="58" spans="2:8" x14ac:dyDescent="0.2">
      <c r="B58" s="45"/>
      <c r="C58" s="45"/>
      <c r="E58" s="44"/>
    </row>
    <row r="59" spans="2:8" x14ac:dyDescent="0.2">
      <c r="B59" s="45"/>
      <c r="C59" s="45"/>
      <c r="E59" s="44"/>
    </row>
    <row r="60" spans="2:8" ht="28.5" customHeight="1" x14ac:dyDescent="0.2">
      <c r="B60" s="258" t="s">
        <v>66</v>
      </c>
      <c r="C60" s="253"/>
      <c r="D60" s="53">
        <f>(D34-D55)</f>
        <v>0</v>
      </c>
      <c r="E60" s="44"/>
    </row>
    <row r="61" spans="2:8" ht="29.25" customHeight="1" x14ac:dyDescent="0.2">
      <c r="B61" s="252" t="s">
        <v>21</v>
      </c>
      <c r="C61" s="253"/>
      <c r="D61" s="54">
        <f>IF(G10&gt;0,D60/G10,0)</f>
        <v>0</v>
      </c>
      <c r="E61" s="44"/>
    </row>
    <row r="62" spans="2:8" ht="28.5" customHeight="1" x14ac:dyDescent="0.2">
      <c r="B62" s="252" t="s">
        <v>62</v>
      </c>
      <c r="C62" s="253"/>
      <c r="D62" s="152">
        <f>MIN(B17:B33,B38:B54)</f>
        <v>0</v>
      </c>
      <c r="E62" s="44"/>
    </row>
    <row r="63" spans="2:8" ht="30.75" customHeight="1" x14ac:dyDescent="0.2">
      <c r="B63" s="252" t="s">
        <v>71</v>
      </c>
      <c r="C63" s="253"/>
      <c r="D63" s="152">
        <f>MAX(B17:B33,B38:B54)</f>
        <v>0</v>
      </c>
      <c r="E63" s="44"/>
    </row>
    <row r="64" spans="2:8" x14ac:dyDescent="0.2">
      <c r="B64" s="45"/>
      <c r="C64" s="45"/>
      <c r="E64" s="44"/>
    </row>
    <row r="65" spans="2:7" x14ac:dyDescent="0.2">
      <c r="B65" s="45"/>
      <c r="C65" s="45"/>
      <c r="E65" s="44"/>
    </row>
    <row r="66" spans="2:7" x14ac:dyDescent="0.2">
      <c r="B66" s="45"/>
      <c r="C66" s="45"/>
      <c r="E66" s="44"/>
    </row>
    <row r="67" spans="2:7" x14ac:dyDescent="0.2">
      <c r="B67" s="45"/>
      <c r="C67" s="45"/>
      <c r="E67" s="44"/>
    </row>
    <row r="68" spans="2:7" x14ac:dyDescent="0.2">
      <c r="B68" s="45"/>
      <c r="C68" s="45"/>
      <c r="E68" s="44"/>
    </row>
    <row r="69" spans="2:7" ht="15" x14ac:dyDescent="0.2">
      <c r="B69" s="223" t="s">
        <v>15</v>
      </c>
      <c r="C69" s="224"/>
      <c r="D69" s="224"/>
      <c r="E69" s="224"/>
      <c r="F69" s="224"/>
      <c r="G69" s="225"/>
    </row>
    <row r="70" spans="2:7" ht="35.25" customHeight="1" x14ac:dyDescent="0.2">
      <c r="B70" s="7" t="s">
        <v>74</v>
      </c>
      <c r="C70" s="7" t="s">
        <v>63</v>
      </c>
      <c r="D70" s="270" t="s">
        <v>16</v>
      </c>
      <c r="E70" s="271"/>
      <c r="F70" s="227" t="s">
        <v>88</v>
      </c>
      <c r="G70" s="229"/>
    </row>
    <row r="71" spans="2:7" x14ac:dyDescent="0.2">
      <c r="B71" s="26"/>
      <c r="C71" s="30"/>
      <c r="D71" s="230"/>
      <c r="E71" s="231"/>
      <c r="F71" s="230"/>
      <c r="G71" s="232"/>
    </row>
    <row r="72" spans="2:7" x14ac:dyDescent="0.2">
      <c r="B72" s="26"/>
      <c r="C72" s="30"/>
      <c r="D72" s="244"/>
      <c r="E72" s="245"/>
      <c r="F72" s="244"/>
      <c r="G72" s="246"/>
    </row>
    <row r="73" spans="2:7" x14ac:dyDescent="0.2">
      <c r="B73" s="26"/>
      <c r="C73" s="30"/>
      <c r="D73" s="244"/>
      <c r="E73" s="245"/>
      <c r="F73" s="244"/>
      <c r="G73" s="246"/>
    </row>
    <row r="74" spans="2:7" x14ac:dyDescent="0.2">
      <c r="B74" s="26"/>
      <c r="C74" s="30"/>
      <c r="D74" s="244"/>
      <c r="E74" s="245"/>
      <c r="F74" s="244"/>
      <c r="G74" s="246"/>
    </row>
    <row r="75" spans="2:7" x14ac:dyDescent="0.2">
      <c r="B75" s="26"/>
      <c r="C75" s="30"/>
      <c r="D75" s="244"/>
      <c r="E75" s="245"/>
      <c r="F75" s="244"/>
      <c r="G75" s="246"/>
    </row>
    <row r="76" spans="2:7" x14ac:dyDescent="0.2">
      <c r="B76" s="26"/>
      <c r="C76" s="30"/>
      <c r="D76" s="244"/>
      <c r="E76" s="245"/>
      <c r="F76" s="244"/>
      <c r="G76" s="246"/>
    </row>
    <row r="77" spans="2:7" x14ac:dyDescent="0.2">
      <c r="B77" s="26"/>
      <c r="C77" s="30"/>
      <c r="D77" s="244"/>
      <c r="E77" s="245"/>
      <c r="F77" s="244"/>
      <c r="G77" s="246"/>
    </row>
    <row r="78" spans="2:7" x14ac:dyDescent="0.2">
      <c r="B78" s="26"/>
      <c r="C78" s="30"/>
      <c r="D78" s="244"/>
      <c r="E78" s="245"/>
      <c r="F78" s="244"/>
      <c r="G78" s="246"/>
    </row>
    <row r="79" spans="2:7" x14ac:dyDescent="0.2">
      <c r="B79" s="26"/>
      <c r="C79" s="30"/>
      <c r="D79" s="244"/>
      <c r="E79" s="245"/>
      <c r="F79" s="244"/>
      <c r="G79" s="246"/>
    </row>
    <row r="80" spans="2:7" x14ac:dyDescent="0.2">
      <c r="B80" s="26"/>
      <c r="C80" s="30"/>
      <c r="D80" s="244"/>
      <c r="E80" s="245"/>
      <c r="F80" s="244"/>
      <c r="G80" s="246"/>
    </row>
    <row r="81" spans="2:8" x14ac:dyDescent="0.2">
      <c r="B81" s="26"/>
      <c r="C81" s="30"/>
      <c r="D81" s="244"/>
      <c r="E81" s="245"/>
      <c r="F81" s="244"/>
      <c r="G81" s="246"/>
    </row>
    <row r="82" spans="2:8" x14ac:dyDescent="0.2">
      <c r="B82" s="26"/>
      <c r="C82" s="30"/>
      <c r="D82" s="244"/>
      <c r="E82" s="245"/>
      <c r="F82" s="244"/>
      <c r="G82" s="246"/>
    </row>
    <row r="83" spans="2:8" x14ac:dyDescent="0.2">
      <c r="B83" s="26"/>
      <c r="C83" s="30"/>
      <c r="D83" s="244"/>
      <c r="E83" s="245"/>
      <c r="F83" s="244"/>
      <c r="G83" s="246"/>
    </row>
    <row r="84" spans="2:8" x14ac:dyDescent="0.2">
      <c r="B84" s="26"/>
      <c r="C84" s="30"/>
      <c r="D84" s="244"/>
      <c r="E84" s="245"/>
      <c r="F84" s="244"/>
      <c r="G84" s="246"/>
    </row>
    <row r="85" spans="2:8" x14ac:dyDescent="0.2">
      <c r="B85" s="26"/>
      <c r="C85" s="30"/>
      <c r="D85" s="244"/>
      <c r="E85" s="245"/>
      <c r="F85" s="244"/>
      <c r="G85" s="246"/>
    </row>
    <row r="86" spans="2:8" x14ac:dyDescent="0.2">
      <c r="B86" s="26"/>
      <c r="C86" s="30"/>
      <c r="D86" s="244"/>
      <c r="E86" s="245"/>
      <c r="F86" s="244"/>
      <c r="G86" s="246"/>
    </row>
    <row r="87" spans="2:8" x14ac:dyDescent="0.2">
      <c r="B87" s="26"/>
      <c r="C87" s="33"/>
      <c r="D87" s="254"/>
      <c r="E87" s="266"/>
      <c r="F87" s="254"/>
      <c r="G87" s="264"/>
    </row>
    <row r="88" spans="2:8" x14ac:dyDescent="0.2">
      <c r="E88" s="44"/>
    </row>
    <row r="89" spans="2:8" ht="15" x14ac:dyDescent="0.2">
      <c r="B89" s="223" t="s">
        <v>87</v>
      </c>
      <c r="C89" s="224"/>
      <c r="D89" s="224"/>
      <c r="E89" s="224"/>
      <c r="F89" s="224"/>
      <c r="G89" s="225"/>
    </row>
    <row r="90" spans="2:8" s="40" customFormat="1" ht="32.25" customHeight="1" x14ac:dyDescent="0.2">
      <c r="B90" s="7" t="s">
        <v>74</v>
      </c>
      <c r="C90" s="7" t="s">
        <v>63</v>
      </c>
      <c r="D90" s="9" t="s">
        <v>75</v>
      </c>
      <c r="E90" s="227" t="s">
        <v>17</v>
      </c>
      <c r="F90" s="228"/>
      <c r="G90" s="229"/>
      <c r="H90" s="46"/>
    </row>
    <row r="91" spans="2:8" x14ac:dyDescent="0.2">
      <c r="B91" s="26"/>
      <c r="C91" s="34"/>
      <c r="D91" s="26"/>
      <c r="E91" s="230"/>
      <c r="F91" s="231"/>
      <c r="G91" s="232"/>
    </row>
    <row r="92" spans="2:8" x14ac:dyDescent="0.2">
      <c r="B92" s="26"/>
      <c r="C92" s="30"/>
      <c r="D92" s="26"/>
      <c r="E92" s="244"/>
      <c r="F92" s="245"/>
      <c r="G92" s="246"/>
    </row>
    <row r="93" spans="2:8" x14ac:dyDescent="0.2">
      <c r="B93" s="26"/>
      <c r="C93" s="30"/>
      <c r="D93" s="26"/>
      <c r="E93" s="244"/>
      <c r="F93" s="245"/>
      <c r="G93" s="246"/>
    </row>
    <row r="94" spans="2:8" x14ac:dyDescent="0.2">
      <c r="B94" s="26"/>
      <c r="C94" s="30"/>
      <c r="D94" s="26"/>
      <c r="E94" s="244"/>
      <c r="F94" s="245"/>
      <c r="G94" s="246"/>
    </row>
    <row r="95" spans="2:8" x14ac:dyDescent="0.2">
      <c r="B95" s="26"/>
      <c r="C95" s="30"/>
      <c r="D95" s="26"/>
      <c r="E95" s="244"/>
      <c r="F95" s="245"/>
      <c r="G95" s="246"/>
    </row>
    <row r="96" spans="2:8" x14ac:dyDescent="0.2">
      <c r="B96" s="26"/>
      <c r="C96" s="30"/>
      <c r="D96" s="26"/>
      <c r="E96" s="244"/>
      <c r="F96" s="245"/>
      <c r="G96" s="246"/>
    </row>
    <row r="97" spans="2:7" x14ac:dyDescent="0.2">
      <c r="B97" s="26"/>
      <c r="C97" s="30"/>
      <c r="D97" s="26"/>
      <c r="E97" s="244"/>
      <c r="F97" s="245"/>
      <c r="G97" s="246"/>
    </row>
    <row r="98" spans="2:7" x14ac:dyDescent="0.2">
      <c r="B98" s="26"/>
      <c r="C98" s="30"/>
      <c r="D98" s="26"/>
      <c r="E98" s="244"/>
      <c r="F98" s="245"/>
      <c r="G98" s="246"/>
    </row>
    <row r="99" spans="2:7" x14ac:dyDescent="0.2">
      <c r="B99" s="26"/>
      <c r="C99" s="30"/>
      <c r="D99" s="26"/>
      <c r="E99" s="244"/>
      <c r="F99" s="245"/>
      <c r="G99" s="246"/>
    </row>
    <row r="100" spans="2:7" x14ac:dyDescent="0.2">
      <c r="B100" s="26"/>
      <c r="C100" s="30"/>
      <c r="D100" s="26"/>
      <c r="E100" s="244"/>
      <c r="F100" s="245"/>
      <c r="G100" s="246"/>
    </row>
    <row r="101" spans="2:7" x14ac:dyDescent="0.2">
      <c r="B101" s="26"/>
      <c r="C101" s="30"/>
      <c r="D101" s="26"/>
      <c r="E101" s="244"/>
      <c r="F101" s="245"/>
      <c r="G101" s="246"/>
    </row>
    <row r="102" spans="2:7" x14ac:dyDescent="0.2">
      <c r="B102" s="26"/>
      <c r="C102" s="30"/>
      <c r="D102" s="26"/>
      <c r="E102" s="244"/>
      <c r="F102" s="245"/>
      <c r="G102" s="246"/>
    </row>
    <row r="103" spans="2:7" x14ac:dyDescent="0.2">
      <c r="B103" s="26"/>
      <c r="C103" s="30"/>
      <c r="D103" s="26"/>
      <c r="E103" s="244"/>
      <c r="F103" s="245"/>
      <c r="G103" s="246"/>
    </row>
    <row r="104" spans="2:7" x14ac:dyDescent="0.2">
      <c r="B104" s="26"/>
      <c r="C104" s="30"/>
      <c r="D104" s="26"/>
      <c r="E104" s="244"/>
      <c r="F104" s="245"/>
      <c r="G104" s="246"/>
    </row>
    <row r="105" spans="2:7" x14ac:dyDescent="0.2">
      <c r="B105" s="26"/>
      <c r="C105" s="30"/>
      <c r="D105" s="26"/>
      <c r="E105" s="244"/>
      <c r="F105" s="245"/>
      <c r="G105" s="246"/>
    </row>
    <row r="106" spans="2:7" x14ac:dyDescent="0.2">
      <c r="B106" s="26"/>
      <c r="C106" s="30"/>
      <c r="D106" s="26"/>
      <c r="E106" s="244"/>
      <c r="F106" s="245"/>
      <c r="G106" s="246"/>
    </row>
    <row r="107" spans="2:7" x14ac:dyDescent="0.2">
      <c r="B107" s="26"/>
      <c r="C107" s="33"/>
      <c r="D107" s="26"/>
      <c r="E107" s="254"/>
      <c r="F107" s="266"/>
      <c r="G107" s="264"/>
    </row>
    <row r="109" spans="2:7" ht="15" x14ac:dyDescent="0.2">
      <c r="B109" s="223" t="s">
        <v>89</v>
      </c>
      <c r="C109" s="224"/>
      <c r="D109" s="224"/>
      <c r="E109" s="224"/>
      <c r="F109" s="224"/>
      <c r="G109" s="225"/>
    </row>
    <row r="110" spans="2:7" ht="15" x14ac:dyDescent="0.2">
      <c r="B110" s="7" t="s">
        <v>74</v>
      </c>
      <c r="C110" s="7" t="s">
        <v>63</v>
      </c>
      <c r="D110" s="263" t="s">
        <v>18</v>
      </c>
      <c r="E110" s="251"/>
      <c r="F110" s="263" t="s">
        <v>19</v>
      </c>
      <c r="G110" s="269"/>
    </row>
    <row r="111" spans="2:7" x14ac:dyDescent="0.2">
      <c r="B111" s="26"/>
      <c r="C111" s="30"/>
      <c r="D111" s="230"/>
      <c r="E111" s="268"/>
      <c r="F111" s="230"/>
      <c r="G111" s="267"/>
    </row>
    <row r="112" spans="2:7" x14ac:dyDescent="0.2">
      <c r="B112" s="26"/>
      <c r="C112" s="30"/>
      <c r="D112" s="244"/>
      <c r="E112" s="262"/>
      <c r="F112" s="244"/>
      <c r="G112" s="250"/>
    </row>
    <row r="113" spans="2:7" x14ac:dyDescent="0.2">
      <c r="B113" s="26"/>
      <c r="C113" s="30"/>
      <c r="D113" s="244"/>
      <c r="E113" s="262"/>
      <c r="F113" s="244"/>
      <c r="G113" s="250"/>
    </row>
    <row r="114" spans="2:7" x14ac:dyDescent="0.2">
      <c r="B114" s="26"/>
      <c r="C114" s="30"/>
      <c r="D114" s="244"/>
      <c r="E114" s="262"/>
      <c r="F114" s="244"/>
      <c r="G114" s="250"/>
    </row>
    <row r="115" spans="2:7" x14ac:dyDescent="0.2">
      <c r="B115" s="26"/>
      <c r="C115" s="30"/>
      <c r="D115" s="244"/>
      <c r="E115" s="262"/>
      <c r="F115" s="244"/>
      <c r="G115" s="250"/>
    </row>
    <row r="116" spans="2:7" x14ac:dyDescent="0.2">
      <c r="B116" s="26"/>
      <c r="C116" s="30"/>
      <c r="D116" s="244"/>
      <c r="E116" s="262"/>
      <c r="F116" s="244"/>
      <c r="G116" s="250"/>
    </row>
    <row r="117" spans="2:7" x14ac:dyDescent="0.2">
      <c r="B117" s="26"/>
      <c r="C117" s="30"/>
      <c r="D117" s="244"/>
      <c r="E117" s="262"/>
      <c r="F117" s="244"/>
      <c r="G117" s="250"/>
    </row>
    <row r="118" spans="2:7" x14ac:dyDescent="0.2">
      <c r="B118" s="26"/>
      <c r="C118" s="30"/>
      <c r="D118" s="244"/>
      <c r="E118" s="262"/>
      <c r="F118" s="244"/>
      <c r="G118" s="250"/>
    </row>
    <row r="119" spans="2:7" x14ac:dyDescent="0.2">
      <c r="B119" s="26"/>
      <c r="C119" s="30"/>
      <c r="D119" s="244"/>
      <c r="E119" s="262"/>
      <c r="F119" s="244"/>
      <c r="G119" s="250"/>
    </row>
    <row r="120" spans="2:7" x14ac:dyDescent="0.2">
      <c r="B120" s="26"/>
      <c r="C120" s="30"/>
      <c r="D120" s="244"/>
      <c r="E120" s="262"/>
      <c r="F120" s="244"/>
      <c r="G120" s="250"/>
    </row>
    <row r="121" spans="2:7" x14ac:dyDescent="0.2">
      <c r="B121" s="26"/>
      <c r="C121" s="30"/>
      <c r="D121" s="244"/>
      <c r="E121" s="262"/>
      <c r="F121" s="244"/>
      <c r="G121" s="250"/>
    </row>
    <row r="122" spans="2:7" x14ac:dyDescent="0.2">
      <c r="B122" s="26"/>
      <c r="C122" s="30"/>
      <c r="D122" s="244"/>
      <c r="E122" s="262"/>
      <c r="F122" s="244"/>
      <c r="G122" s="250"/>
    </row>
    <row r="123" spans="2:7" x14ac:dyDescent="0.2">
      <c r="B123" s="26"/>
      <c r="C123" s="30"/>
      <c r="D123" s="244"/>
      <c r="E123" s="262"/>
      <c r="F123" s="244"/>
      <c r="G123" s="250"/>
    </row>
    <row r="124" spans="2:7" x14ac:dyDescent="0.2">
      <c r="B124" s="26"/>
      <c r="C124" s="30"/>
      <c r="D124" s="244"/>
      <c r="E124" s="262"/>
      <c r="F124" s="244"/>
      <c r="G124" s="250"/>
    </row>
    <row r="125" spans="2:7" x14ac:dyDescent="0.2">
      <c r="B125" s="26"/>
      <c r="C125" s="30"/>
      <c r="D125" s="244"/>
      <c r="E125" s="262"/>
      <c r="F125" s="244"/>
      <c r="G125" s="250"/>
    </row>
    <row r="126" spans="2:7" x14ac:dyDescent="0.2">
      <c r="B126" s="26"/>
      <c r="C126" s="30"/>
      <c r="D126" s="244"/>
      <c r="E126" s="262"/>
      <c r="F126" s="244"/>
      <c r="G126" s="250"/>
    </row>
    <row r="127" spans="2:7" x14ac:dyDescent="0.2">
      <c r="B127" s="26"/>
      <c r="C127" s="33"/>
      <c r="D127" s="254"/>
      <c r="E127" s="265"/>
      <c r="F127" s="254"/>
      <c r="G127" s="255"/>
    </row>
  </sheetData>
  <sheetProtection insertRows="0"/>
  <mergeCells count="159">
    <mergeCell ref="B2:G2"/>
    <mergeCell ref="E6:F6"/>
    <mergeCell ref="E16:G16"/>
    <mergeCell ref="E17:G17"/>
    <mergeCell ref="C4:G4"/>
    <mergeCell ref="C5:D5"/>
    <mergeCell ref="F5:G5"/>
    <mergeCell ref="D8:G8"/>
    <mergeCell ref="C3:G3"/>
    <mergeCell ref="B15:G15"/>
    <mergeCell ref="C6:D6"/>
    <mergeCell ref="C7:G7"/>
    <mergeCell ref="E10:F10"/>
    <mergeCell ref="C13:D13"/>
    <mergeCell ref="E13:F13"/>
    <mergeCell ref="E98:G98"/>
    <mergeCell ref="E48:G48"/>
    <mergeCell ref="B63:C63"/>
    <mergeCell ref="F87:G87"/>
    <mergeCell ref="F81:G81"/>
    <mergeCell ref="F86:G86"/>
    <mergeCell ref="B8:C8"/>
    <mergeCell ref="E49:G49"/>
    <mergeCell ref="E12:F12"/>
    <mergeCell ref="E20:G20"/>
    <mergeCell ref="E21:G21"/>
    <mergeCell ref="E22:G22"/>
    <mergeCell ref="E50:G50"/>
    <mergeCell ref="E19:G19"/>
    <mergeCell ref="E18:G18"/>
    <mergeCell ref="B9:C9"/>
    <mergeCell ref="D9:G9"/>
    <mergeCell ref="B10:C10"/>
    <mergeCell ref="B11:C11"/>
    <mergeCell ref="B12:C12"/>
    <mergeCell ref="E11:F11"/>
    <mergeCell ref="D83:E83"/>
    <mergeCell ref="D84:E84"/>
    <mergeCell ref="B61:C61"/>
    <mergeCell ref="D127:E127"/>
    <mergeCell ref="D85:E85"/>
    <mergeCell ref="D86:E86"/>
    <mergeCell ref="D87:E87"/>
    <mergeCell ref="E102:G102"/>
    <mergeCell ref="E103:G103"/>
    <mergeCell ref="F85:G85"/>
    <mergeCell ref="E97:G97"/>
    <mergeCell ref="E104:G104"/>
    <mergeCell ref="D113:E113"/>
    <mergeCell ref="F119:G119"/>
    <mergeCell ref="F127:G127"/>
    <mergeCell ref="B89:G89"/>
    <mergeCell ref="F126:G126"/>
    <mergeCell ref="F117:G117"/>
    <mergeCell ref="F118:G118"/>
    <mergeCell ref="D114:E114"/>
    <mergeCell ref="E95:G95"/>
    <mergeCell ref="E96:G96"/>
    <mergeCell ref="E92:G92"/>
    <mergeCell ref="E93:G93"/>
    <mergeCell ref="F110:G110"/>
    <mergeCell ref="E90:G90"/>
    <mergeCell ref="E105:G105"/>
    <mergeCell ref="D125:E125"/>
    <mergeCell ref="D126:E126"/>
    <mergeCell ref="F111:G111"/>
    <mergeCell ref="F112:G112"/>
    <mergeCell ref="D112:E112"/>
    <mergeCell ref="D82:E82"/>
    <mergeCell ref="D115:E115"/>
    <mergeCell ref="D117:E117"/>
    <mergeCell ref="F125:G125"/>
    <mergeCell ref="D118:E118"/>
    <mergeCell ref="F113:G113"/>
    <mergeCell ref="D123:E123"/>
    <mergeCell ref="D124:E124"/>
    <mergeCell ref="F121:G121"/>
    <mergeCell ref="F122:G122"/>
    <mergeCell ref="F123:G123"/>
    <mergeCell ref="F124:G124"/>
    <mergeCell ref="D122:E122"/>
    <mergeCell ref="D121:E121"/>
    <mergeCell ref="F120:G120"/>
    <mergeCell ref="D120:E120"/>
    <mergeCell ref="D119:E119"/>
    <mergeCell ref="D116:E116"/>
    <mergeCell ref="E100:G100"/>
    <mergeCell ref="D111:E111"/>
    <mergeCell ref="E99:G99"/>
    <mergeCell ref="F114:G114"/>
    <mergeCell ref="F115:G115"/>
    <mergeCell ref="F116:G116"/>
    <mergeCell ref="D110:E110"/>
    <mergeCell ref="E107:G107"/>
    <mergeCell ref="B109:G109"/>
    <mergeCell ref="F72:G72"/>
    <mergeCell ref="E106:G106"/>
    <mergeCell ref="F82:G82"/>
    <mergeCell ref="F83:G83"/>
    <mergeCell ref="F84:G84"/>
    <mergeCell ref="F79:G79"/>
    <mergeCell ref="F80:G80"/>
    <mergeCell ref="D77:E77"/>
    <mergeCell ref="E94:G94"/>
    <mergeCell ref="E91:G91"/>
    <mergeCell ref="D78:E78"/>
    <mergeCell ref="D79:E79"/>
    <mergeCell ref="D80:E80"/>
    <mergeCell ref="D81:E81"/>
    <mergeCell ref="F77:G77"/>
    <mergeCell ref="E101:G101"/>
    <mergeCell ref="B34:C34"/>
    <mergeCell ref="E27:G27"/>
    <mergeCell ref="D76:E76"/>
    <mergeCell ref="F76:G76"/>
    <mergeCell ref="F70:G70"/>
    <mergeCell ref="D72:E72"/>
    <mergeCell ref="D70:E70"/>
    <mergeCell ref="D71:E71"/>
    <mergeCell ref="E26:G26"/>
    <mergeCell ref="E51:G51"/>
    <mergeCell ref="E45:G45"/>
    <mergeCell ref="F71:G71"/>
    <mergeCell ref="E34:G34"/>
    <mergeCell ref="E29:G29"/>
    <mergeCell ref="E30:G30"/>
    <mergeCell ref="E44:G44"/>
    <mergeCell ref="E42:G42"/>
    <mergeCell ref="E43:G43"/>
    <mergeCell ref="E46:G46"/>
    <mergeCell ref="E28:G28"/>
    <mergeCell ref="E37:G37"/>
    <mergeCell ref="E55:G55"/>
    <mergeCell ref="B36:G36"/>
    <mergeCell ref="E38:G38"/>
    <mergeCell ref="E23:G23"/>
    <mergeCell ref="E24:G24"/>
    <mergeCell ref="E25:G25"/>
    <mergeCell ref="E47:G47"/>
    <mergeCell ref="E41:G41"/>
    <mergeCell ref="F78:G78"/>
    <mergeCell ref="D73:E73"/>
    <mergeCell ref="D74:E74"/>
    <mergeCell ref="F74:G74"/>
    <mergeCell ref="F75:G75"/>
    <mergeCell ref="D75:E75"/>
    <mergeCell ref="F73:G73"/>
    <mergeCell ref="E52:G52"/>
    <mergeCell ref="E53:G53"/>
    <mergeCell ref="E32:G32"/>
    <mergeCell ref="E33:G33"/>
    <mergeCell ref="E39:G39"/>
    <mergeCell ref="E40:G40"/>
    <mergeCell ref="E54:G54"/>
    <mergeCell ref="B69:G69"/>
    <mergeCell ref="B62:C62"/>
    <mergeCell ref="E31:G31"/>
    <mergeCell ref="B55:C55"/>
    <mergeCell ref="B60:C60"/>
  </mergeCells>
  <phoneticPr fontId="3" type="noConversion"/>
  <conditionalFormatting sqref="D34 D55 D60:D63 C3:G4 C5:D5 F5:G5">
    <cfRule type="cellIs" dxfId="3" priority="1" stopIfTrue="1" operator="equal">
      <formula>0</formula>
    </cfRule>
  </conditionalFormatting>
  <dataValidations xWindow="359" yWindow="365" count="5">
    <dataValidation type="list" allowBlank="1" showInputMessage="1" showErrorMessage="1" errorTitle="Invalid Data!" promptTitle="Refrigerant Type" prompt="Select refrigerant from pull down list (or add new refrigerant type and GWP to lookup table in &quot;Information &amp; Guidance&quot; sheet if not listed. Ensure that you follow the instructions for formatting the data)" sqref="D10" xr:uid="{00000000-0002-0000-0A00-000000000000}">
      <formula1>$H$2:$H$15</formula1>
    </dataValidation>
    <dataValidation type="decimal" allowBlank="1" showInputMessage="1" showErrorMessage="1" errorTitle="Invalid Data" promptTitle="Data Format" prompt="Vlaue must be numeric, between 0.5 and 10,000. Leave blank if not known" sqref="D11" xr:uid="{00000000-0002-0000-0A00-000001000000}">
      <formula1>0.5</formula1>
      <formula2>10000</formula2>
    </dataValidation>
    <dataValidation type="date" allowBlank="1" showInputMessage="1" showErrorMessage="1" errorTitle="Invalid Data!" promptTitle="Date Format" prompt="Enter date in format dd/mm/yy or dd/mm/yyyy. Earliest date is 01/01/2000" sqref="B38:B54 B71:B87 B91:B107 B111:B127 D91:D107 B17:B33" xr:uid="{00000000-0002-0000-0A00-000002000000}">
      <formula1>36526</formula1>
      <formula2>73050</formula2>
    </dataValidation>
    <dataValidation type="decimal" allowBlank="1" showInputMessage="1" showErrorMessage="1" errorTitle="Invalid Data!" promptTitle="Data Format" prompt="Value must be numeric, between 0.1 and 10,000. Leave blank if not known" sqref="D38:D54 D17:D33" xr:uid="{00000000-0002-0000-0A00-000003000000}">
      <formula1>0.1</formula1>
      <formula2>10000</formula2>
    </dataValidation>
    <dataValidation type="decimal" allowBlank="1" showInputMessage="1" showErrorMessage="1" errorTitle="Invalid Data!" promptTitle="Data Format" prompt="Value must be numeric, between 0.1 and 10,000. Leave blank of not known" sqref="G10:G11" xr:uid="{00000000-0002-0000-0A00-000004000000}">
      <formula1>0.1</formula1>
      <formula2>10000</formula2>
    </dataValidation>
  </dataValidations>
  <pageMargins left="0.98425196850393704" right="0.39370078740157483" top="0.98425196850393704" bottom="0.78740157480314965" header="0.70866141732283472" footer="0.51181102362204722"/>
  <pageSetup paperSize="9" scale="64" fitToHeight="2" orientation="portrait"/>
  <headerFooter alignWithMargins="0">
    <oddHeader>&amp;C&amp;14FGas Log - &amp;A</oddHeader>
    <oddFooter>&amp;L&amp;F&amp;CPage &amp;P of &amp;N&amp;RPrinted on &amp;D</oddFooter>
  </headerFooter>
  <rowBreaks count="1" manualBreakCount="1">
    <brk id="68" max="16383" man="1"/>
  </rowBreaks>
  <colBreaks count="1" manualBreakCount="1">
    <brk id="7" max="1048575" man="1"/>
  </colBreak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H127"/>
  <sheetViews>
    <sheetView showGridLines="0" zoomScaleNormal="100" workbookViewId="0">
      <selection activeCell="K26" sqref="K26"/>
    </sheetView>
  </sheetViews>
  <sheetFormatPr defaultColWidth="11.42578125" defaultRowHeight="14.25" x14ac:dyDescent="0.2"/>
  <cols>
    <col min="1" max="1" width="3" style="37" customWidth="1"/>
    <col min="2" max="2" width="20.85546875" style="37" customWidth="1"/>
    <col min="3" max="3" width="29.42578125" style="37" customWidth="1"/>
    <col min="4" max="4" width="17.28515625" style="37" customWidth="1"/>
    <col min="5" max="5" width="20" style="37" customWidth="1"/>
    <col min="6" max="6" width="27" style="37" customWidth="1"/>
    <col min="7" max="7" width="23.42578125" style="37" customWidth="1"/>
    <col min="8" max="8" width="12.42578125" style="36" customWidth="1"/>
    <col min="9" max="16384" width="11.42578125" style="37"/>
  </cols>
  <sheetData>
    <row r="1" spans="2:8" x14ac:dyDescent="0.2">
      <c r="H1" s="120"/>
    </row>
    <row r="2" spans="2:8" ht="27" customHeight="1" x14ac:dyDescent="0.2">
      <c r="B2" s="223" t="s">
        <v>10</v>
      </c>
      <c r="C2" s="224"/>
      <c r="D2" s="224"/>
      <c r="E2" s="224"/>
      <c r="F2" s="224"/>
      <c r="G2" s="225"/>
      <c r="H2" s="120" t="str">
        <f>'Information &amp; Guidance'!L4</f>
        <v>R134a</v>
      </c>
    </row>
    <row r="3" spans="2:8" ht="18" customHeight="1" x14ac:dyDescent="0.2">
      <c r="B3" s="48" t="s">
        <v>151</v>
      </c>
      <c r="C3" s="233">
        <f>'FGas Log Summary'!C3</f>
        <v>0</v>
      </c>
      <c r="D3" s="233"/>
      <c r="E3" s="233"/>
      <c r="F3" s="233"/>
      <c r="G3" s="233"/>
      <c r="H3" s="50" t="str">
        <f>'Information &amp; Guidance'!L5</f>
        <v>R22</v>
      </c>
    </row>
    <row r="4" spans="2:8" ht="18" customHeight="1" x14ac:dyDescent="0.2">
      <c r="B4" s="48" t="s">
        <v>152</v>
      </c>
      <c r="C4" s="233">
        <f>'FGas Log Summary'!C4</f>
        <v>0</v>
      </c>
      <c r="D4" s="233"/>
      <c r="E4" s="233"/>
      <c r="F4" s="233"/>
      <c r="G4" s="233"/>
      <c r="H4" s="50" t="str">
        <f>'Information &amp; Guidance'!L6</f>
        <v>R403A</v>
      </c>
    </row>
    <row r="5" spans="2:8" ht="18" customHeight="1" x14ac:dyDescent="0.2">
      <c r="B5" s="48" t="s">
        <v>153</v>
      </c>
      <c r="C5" s="233">
        <f>'FGas Log Summary'!C5</f>
        <v>0</v>
      </c>
      <c r="D5" s="233"/>
      <c r="E5" s="156" t="s">
        <v>154</v>
      </c>
      <c r="F5" s="234">
        <f>'FGas Log Summary'!H5</f>
        <v>0</v>
      </c>
      <c r="G5" s="233"/>
      <c r="H5" s="50" t="str">
        <f>'Information &amp; Guidance'!L7</f>
        <v>R403B</v>
      </c>
    </row>
    <row r="6" spans="2:8" ht="18" customHeight="1" x14ac:dyDescent="0.2">
      <c r="B6" s="8" t="s">
        <v>23</v>
      </c>
      <c r="C6" s="239" t="s">
        <v>156</v>
      </c>
      <c r="D6" s="276"/>
      <c r="E6" s="226" t="s">
        <v>67</v>
      </c>
      <c r="F6" s="196"/>
      <c r="G6" s="157" t="s">
        <v>159</v>
      </c>
      <c r="H6" s="50" t="str">
        <f>'Information &amp; Guidance'!L8</f>
        <v>R404A</v>
      </c>
    </row>
    <row r="7" spans="2:8" ht="18" customHeight="1" x14ac:dyDescent="0.2">
      <c r="B7" s="47" t="s">
        <v>22</v>
      </c>
      <c r="C7" s="274"/>
      <c r="D7" s="242"/>
      <c r="E7" s="242"/>
      <c r="F7" s="242"/>
      <c r="G7" s="242"/>
      <c r="H7" s="50" t="str">
        <f>'Information &amp; Guidance'!L9</f>
        <v>R407C</v>
      </c>
    </row>
    <row r="8" spans="2:8" ht="18" customHeight="1" x14ac:dyDescent="0.2">
      <c r="B8" s="223" t="s">
        <v>86</v>
      </c>
      <c r="C8" s="238"/>
      <c r="D8" s="235"/>
      <c r="E8" s="236"/>
      <c r="F8" s="236"/>
      <c r="G8" s="237"/>
      <c r="H8" s="50" t="str">
        <f>'Information &amp; Guidance'!L10</f>
        <v>R408A</v>
      </c>
    </row>
    <row r="9" spans="2:8" ht="18" customHeight="1" x14ac:dyDescent="0.2">
      <c r="B9" s="226" t="s">
        <v>11</v>
      </c>
      <c r="C9" s="243"/>
      <c r="D9" s="235"/>
      <c r="E9" s="236"/>
      <c r="F9" s="236"/>
      <c r="G9" s="237"/>
      <c r="H9" s="50" t="str">
        <f>'Information &amp; Guidance'!L11</f>
        <v>R409A</v>
      </c>
    </row>
    <row r="10" spans="2:8" ht="18" customHeight="1" x14ac:dyDescent="0.2">
      <c r="B10" s="223" t="s">
        <v>12</v>
      </c>
      <c r="C10" s="238"/>
      <c r="D10" s="121"/>
      <c r="E10" s="272" t="s">
        <v>72</v>
      </c>
      <c r="F10" s="196"/>
      <c r="G10" s="69"/>
      <c r="H10" s="50" t="str">
        <f>'Information &amp; Guidance'!L12</f>
        <v>R410A</v>
      </c>
    </row>
    <row r="11" spans="2:8" ht="18" customHeight="1" x14ac:dyDescent="0.2">
      <c r="B11" s="223" t="s">
        <v>79</v>
      </c>
      <c r="C11" s="238"/>
      <c r="D11" s="121"/>
      <c r="E11" s="223" t="s">
        <v>82</v>
      </c>
      <c r="F11" s="251"/>
      <c r="G11" s="69"/>
      <c r="H11" s="50" t="str">
        <f>'Information &amp; Guidance'!L13</f>
        <v>R422D</v>
      </c>
    </row>
    <row r="12" spans="2:8" ht="18" customHeight="1" x14ac:dyDescent="0.2">
      <c r="B12" s="223" t="s">
        <v>80</v>
      </c>
      <c r="C12" s="238"/>
      <c r="D12" s="121"/>
      <c r="E12" s="223" t="s">
        <v>81</v>
      </c>
      <c r="F12" s="251"/>
      <c r="G12" s="69"/>
      <c r="H12" s="50" t="str">
        <f>'Information &amp; Guidance'!L14</f>
        <v>R407A</v>
      </c>
    </row>
    <row r="13" spans="2:8" ht="18" customHeight="1" x14ac:dyDescent="0.2">
      <c r="B13" s="8" t="s">
        <v>13</v>
      </c>
      <c r="C13" s="273"/>
      <c r="D13" s="273"/>
      <c r="E13" s="226" t="s">
        <v>14</v>
      </c>
      <c r="F13" s="243"/>
      <c r="G13" s="70"/>
      <c r="H13" s="50" t="str">
        <f>'Information &amp; Guidance'!L15</f>
        <v>R407F</v>
      </c>
    </row>
    <row r="14" spans="2:8" x14ac:dyDescent="0.2">
      <c r="B14" s="38"/>
      <c r="C14" s="38"/>
      <c r="D14" s="38"/>
      <c r="E14" s="39"/>
      <c r="F14" s="39"/>
      <c r="G14" s="39"/>
      <c r="H14" s="50" t="str">
        <f>'Information &amp; Guidance'!L16</f>
        <v>R448A</v>
      </c>
    </row>
    <row r="15" spans="2:8" ht="15" customHeight="1" x14ac:dyDescent="0.2">
      <c r="B15" s="223" t="s">
        <v>8</v>
      </c>
      <c r="C15" s="224"/>
      <c r="D15" s="224"/>
      <c r="E15" s="224"/>
      <c r="F15" s="224"/>
      <c r="G15" s="225"/>
      <c r="H15" s="120" t="str">
        <f>'Information &amp; Guidance'!L17</f>
        <v>R449A</v>
      </c>
    </row>
    <row r="16" spans="2:8" s="40" customFormat="1" ht="30" x14ac:dyDescent="0.2">
      <c r="B16" s="7" t="s">
        <v>74</v>
      </c>
      <c r="C16" s="7" t="s">
        <v>63</v>
      </c>
      <c r="D16" s="9" t="s">
        <v>37</v>
      </c>
      <c r="E16" s="227" t="s">
        <v>90</v>
      </c>
      <c r="F16" s="228"/>
      <c r="G16" s="229"/>
      <c r="H16" s="35" t="s">
        <v>37</v>
      </c>
    </row>
    <row r="17" spans="2:8" x14ac:dyDescent="0.2">
      <c r="B17" s="26"/>
      <c r="C17" s="30"/>
      <c r="D17" s="28"/>
      <c r="E17" s="230"/>
      <c r="F17" s="231"/>
      <c r="G17" s="232"/>
      <c r="H17" s="41">
        <f t="shared" ref="H17:H33" si="0">D17</f>
        <v>0</v>
      </c>
    </row>
    <row r="18" spans="2:8" x14ac:dyDescent="0.2">
      <c r="B18" s="26"/>
      <c r="C18" s="30"/>
      <c r="D18" s="28"/>
      <c r="E18" s="244"/>
      <c r="F18" s="245"/>
      <c r="G18" s="246"/>
      <c r="H18" s="41">
        <f t="shared" si="0"/>
        <v>0</v>
      </c>
    </row>
    <row r="19" spans="2:8" x14ac:dyDescent="0.2">
      <c r="B19" s="26"/>
      <c r="C19" s="30"/>
      <c r="D19" s="28"/>
      <c r="E19" s="244"/>
      <c r="F19" s="245"/>
      <c r="G19" s="246"/>
      <c r="H19" s="41">
        <f t="shared" si="0"/>
        <v>0</v>
      </c>
    </row>
    <row r="20" spans="2:8" x14ac:dyDescent="0.2">
      <c r="B20" s="26"/>
      <c r="C20" s="30"/>
      <c r="D20" s="28"/>
      <c r="E20" s="244"/>
      <c r="F20" s="245"/>
      <c r="G20" s="246"/>
      <c r="H20" s="41">
        <f t="shared" si="0"/>
        <v>0</v>
      </c>
    </row>
    <row r="21" spans="2:8" x14ac:dyDescent="0.2">
      <c r="B21" s="26"/>
      <c r="C21" s="30"/>
      <c r="D21" s="28"/>
      <c r="E21" s="244"/>
      <c r="F21" s="245"/>
      <c r="G21" s="246"/>
      <c r="H21" s="41">
        <f t="shared" si="0"/>
        <v>0</v>
      </c>
    </row>
    <row r="22" spans="2:8" x14ac:dyDescent="0.2">
      <c r="B22" s="26"/>
      <c r="C22" s="30"/>
      <c r="D22" s="28"/>
      <c r="E22" s="244"/>
      <c r="F22" s="245"/>
      <c r="G22" s="246"/>
      <c r="H22" s="41">
        <f t="shared" si="0"/>
        <v>0</v>
      </c>
    </row>
    <row r="23" spans="2:8" x14ac:dyDescent="0.2">
      <c r="B23" s="26"/>
      <c r="C23" s="30"/>
      <c r="D23" s="28"/>
      <c r="E23" s="244"/>
      <c r="F23" s="245"/>
      <c r="G23" s="246"/>
      <c r="H23" s="41">
        <f t="shared" si="0"/>
        <v>0</v>
      </c>
    </row>
    <row r="24" spans="2:8" x14ac:dyDescent="0.2">
      <c r="B24" s="26"/>
      <c r="C24" s="30"/>
      <c r="D24" s="28"/>
      <c r="E24" s="244"/>
      <c r="F24" s="245"/>
      <c r="G24" s="246"/>
      <c r="H24" s="41">
        <f t="shared" si="0"/>
        <v>0</v>
      </c>
    </row>
    <row r="25" spans="2:8" x14ac:dyDescent="0.2">
      <c r="B25" s="26"/>
      <c r="C25" s="30"/>
      <c r="D25" s="28"/>
      <c r="E25" s="244"/>
      <c r="F25" s="245"/>
      <c r="G25" s="246"/>
      <c r="H25" s="41">
        <f t="shared" si="0"/>
        <v>0</v>
      </c>
    </row>
    <row r="26" spans="2:8" x14ac:dyDescent="0.2">
      <c r="B26" s="26"/>
      <c r="C26" s="30"/>
      <c r="D26" s="28"/>
      <c r="E26" s="244"/>
      <c r="F26" s="245"/>
      <c r="G26" s="246"/>
      <c r="H26" s="41">
        <f t="shared" si="0"/>
        <v>0</v>
      </c>
    </row>
    <row r="27" spans="2:8" x14ac:dyDescent="0.2">
      <c r="B27" s="26"/>
      <c r="C27" s="30"/>
      <c r="D27" s="28"/>
      <c r="E27" s="244"/>
      <c r="F27" s="245"/>
      <c r="G27" s="246"/>
      <c r="H27" s="41">
        <f t="shared" si="0"/>
        <v>0</v>
      </c>
    </row>
    <row r="28" spans="2:8" x14ac:dyDescent="0.2">
      <c r="B28" s="26"/>
      <c r="C28" s="30"/>
      <c r="D28" s="28"/>
      <c r="E28" s="244"/>
      <c r="F28" s="245"/>
      <c r="G28" s="246"/>
      <c r="H28" s="41">
        <f t="shared" si="0"/>
        <v>0</v>
      </c>
    </row>
    <row r="29" spans="2:8" x14ac:dyDescent="0.2">
      <c r="B29" s="26"/>
      <c r="C29" s="30"/>
      <c r="D29" s="28"/>
      <c r="E29" s="244"/>
      <c r="F29" s="245"/>
      <c r="G29" s="246"/>
      <c r="H29" s="41">
        <f t="shared" si="0"/>
        <v>0</v>
      </c>
    </row>
    <row r="30" spans="2:8" x14ac:dyDescent="0.2">
      <c r="B30" s="26"/>
      <c r="C30" s="30"/>
      <c r="D30" s="28"/>
      <c r="E30" s="244"/>
      <c r="F30" s="245"/>
      <c r="G30" s="246"/>
      <c r="H30" s="41">
        <f t="shared" si="0"/>
        <v>0</v>
      </c>
    </row>
    <row r="31" spans="2:8" x14ac:dyDescent="0.2">
      <c r="B31" s="26"/>
      <c r="C31" s="30"/>
      <c r="D31" s="28"/>
      <c r="E31" s="244"/>
      <c r="F31" s="245"/>
      <c r="G31" s="246"/>
      <c r="H31" s="41">
        <f t="shared" si="0"/>
        <v>0</v>
      </c>
    </row>
    <row r="32" spans="2:8" x14ac:dyDescent="0.2">
      <c r="B32" s="26"/>
      <c r="C32" s="30"/>
      <c r="D32" s="28"/>
      <c r="E32" s="244"/>
      <c r="F32" s="245"/>
      <c r="G32" s="246"/>
      <c r="H32" s="41">
        <f t="shared" si="0"/>
        <v>0</v>
      </c>
    </row>
    <row r="33" spans="2:8" ht="15" thickBot="1" x14ac:dyDescent="0.25">
      <c r="B33" s="27"/>
      <c r="C33" s="31"/>
      <c r="D33" s="29"/>
      <c r="E33" s="247"/>
      <c r="F33" s="248"/>
      <c r="G33" s="249"/>
      <c r="H33" s="41">
        <f t="shared" si="0"/>
        <v>0</v>
      </c>
    </row>
    <row r="34" spans="2:8" ht="15.75" thickTop="1" x14ac:dyDescent="0.2">
      <c r="B34" s="256" t="s">
        <v>64</v>
      </c>
      <c r="C34" s="257"/>
      <c r="D34" s="51">
        <f>SUM(D17:D33)</f>
        <v>0</v>
      </c>
      <c r="E34" s="259"/>
      <c r="F34" s="260"/>
      <c r="G34" s="261"/>
    </row>
    <row r="35" spans="2:8" ht="15" x14ac:dyDescent="0.2">
      <c r="B35" s="42"/>
      <c r="C35" s="42"/>
      <c r="D35" s="42"/>
      <c r="E35" s="6"/>
      <c r="F35" s="43"/>
      <c r="G35" s="39"/>
    </row>
    <row r="36" spans="2:8" ht="15" x14ac:dyDescent="0.2">
      <c r="B36" s="223" t="s">
        <v>9</v>
      </c>
      <c r="C36" s="224"/>
      <c r="D36" s="224"/>
      <c r="E36" s="224"/>
      <c r="F36" s="224"/>
      <c r="G36" s="225"/>
    </row>
    <row r="37" spans="2:8" s="40" customFormat="1" ht="45" customHeight="1" x14ac:dyDescent="0.2">
      <c r="B37" s="7" t="s">
        <v>74</v>
      </c>
      <c r="C37" s="7" t="s">
        <v>63</v>
      </c>
      <c r="D37" s="9" t="s">
        <v>38</v>
      </c>
      <c r="E37" s="227" t="s">
        <v>20</v>
      </c>
      <c r="F37" s="228"/>
      <c r="G37" s="229"/>
      <c r="H37" s="35" t="s">
        <v>38</v>
      </c>
    </row>
    <row r="38" spans="2:8" x14ac:dyDescent="0.2">
      <c r="B38" s="26"/>
      <c r="C38" s="30"/>
      <c r="D38" s="28"/>
      <c r="E38" s="230"/>
      <c r="F38" s="231"/>
      <c r="G38" s="232"/>
      <c r="H38" s="41">
        <f t="shared" ref="H38:H54" si="1">-D38</f>
        <v>0</v>
      </c>
    </row>
    <row r="39" spans="2:8" x14ac:dyDescent="0.2">
      <c r="B39" s="26"/>
      <c r="C39" s="30"/>
      <c r="D39" s="28"/>
      <c r="E39" s="244"/>
      <c r="F39" s="245"/>
      <c r="G39" s="246"/>
      <c r="H39" s="41">
        <f t="shared" si="1"/>
        <v>0</v>
      </c>
    </row>
    <row r="40" spans="2:8" x14ac:dyDescent="0.2">
      <c r="B40" s="26"/>
      <c r="C40" s="30"/>
      <c r="D40" s="28"/>
      <c r="E40" s="244"/>
      <c r="F40" s="245"/>
      <c r="G40" s="246"/>
      <c r="H40" s="41">
        <f t="shared" si="1"/>
        <v>0</v>
      </c>
    </row>
    <row r="41" spans="2:8" x14ac:dyDescent="0.2">
      <c r="B41" s="26"/>
      <c r="C41" s="30"/>
      <c r="D41" s="28"/>
      <c r="E41" s="244"/>
      <c r="F41" s="245"/>
      <c r="G41" s="246"/>
      <c r="H41" s="41">
        <f t="shared" si="1"/>
        <v>0</v>
      </c>
    </row>
    <row r="42" spans="2:8" x14ac:dyDescent="0.2">
      <c r="B42" s="26"/>
      <c r="C42" s="30"/>
      <c r="D42" s="28"/>
      <c r="E42" s="244"/>
      <c r="F42" s="245"/>
      <c r="G42" s="246"/>
      <c r="H42" s="41">
        <f t="shared" si="1"/>
        <v>0</v>
      </c>
    </row>
    <row r="43" spans="2:8" x14ac:dyDescent="0.2">
      <c r="B43" s="26"/>
      <c r="C43" s="30"/>
      <c r="D43" s="28"/>
      <c r="E43" s="244"/>
      <c r="F43" s="245"/>
      <c r="G43" s="246"/>
      <c r="H43" s="41">
        <f t="shared" si="1"/>
        <v>0</v>
      </c>
    </row>
    <row r="44" spans="2:8" x14ac:dyDescent="0.2">
      <c r="B44" s="26"/>
      <c r="C44" s="30"/>
      <c r="D44" s="28"/>
      <c r="E44" s="244"/>
      <c r="F44" s="245"/>
      <c r="G44" s="246"/>
      <c r="H44" s="41">
        <f t="shared" si="1"/>
        <v>0</v>
      </c>
    </row>
    <row r="45" spans="2:8" x14ac:dyDescent="0.2">
      <c r="B45" s="26"/>
      <c r="C45" s="30"/>
      <c r="D45" s="28"/>
      <c r="E45" s="244"/>
      <c r="F45" s="245"/>
      <c r="G45" s="246"/>
      <c r="H45" s="41">
        <f t="shared" si="1"/>
        <v>0</v>
      </c>
    </row>
    <row r="46" spans="2:8" x14ac:dyDescent="0.2">
      <c r="B46" s="26"/>
      <c r="C46" s="30"/>
      <c r="D46" s="28"/>
      <c r="E46" s="244"/>
      <c r="F46" s="245"/>
      <c r="G46" s="246"/>
      <c r="H46" s="41">
        <f t="shared" si="1"/>
        <v>0</v>
      </c>
    </row>
    <row r="47" spans="2:8" x14ac:dyDescent="0.2">
      <c r="B47" s="26"/>
      <c r="C47" s="30"/>
      <c r="D47" s="28"/>
      <c r="E47" s="244"/>
      <c r="F47" s="245"/>
      <c r="G47" s="246"/>
      <c r="H47" s="41">
        <f t="shared" si="1"/>
        <v>0</v>
      </c>
    </row>
    <row r="48" spans="2:8" x14ac:dyDescent="0.2">
      <c r="B48" s="26"/>
      <c r="C48" s="30"/>
      <c r="D48" s="28"/>
      <c r="E48" s="244"/>
      <c r="F48" s="245"/>
      <c r="G48" s="246"/>
      <c r="H48" s="41">
        <f t="shared" si="1"/>
        <v>0</v>
      </c>
    </row>
    <row r="49" spans="2:8" x14ac:dyDescent="0.2">
      <c r="B49" s="26"/>
      <c r="C49" s="30"/>
      <c r="D49" s="28"/>
      <c r="E49" s="244"/>
      <c r="F49" s="245"/>
      <c r="G49" s="246"/>
      <c r="H49" s="41">
        <f t="shared" si="1"/>
        <v>0</v>
      </c>
    </row>
    <row r="50" spans="2:8" x14ac:dyDescent="0.2">
      <c r="B50" s="26"/>
      <c r="C50" s="30"/>
      <c r="D50" s="28"/>
      <c r="E50" s="244"/>
      <c r="F50" s="245"/>
      <c r="G50" s="246"/>
      <c r="H50" s="41">
        <f t="shared" si="1"/>
        <v>0</v>
      </c>
    </row>
    <row r="51" spans="2:8" x14ac:dyDescent="0.2">
      <c r="B51" s="26"/>
      <c r="C51" s="30"/>
      <c r="D51" s="28"/>
      <c r="E51" s="244"/>
      <c r="F51" s="245"/>
      <c r="G51" s="246"/>
      <c r="H51" s="41">
        <f t="shared" si="1"/>
        <v>0</v>
      </c>
    </row>
    <row r="52" spans="2:8" x14ac:dyDescent="0.2">
      <c r="B52" s="26"/>
      <c r="C52" s="30"/>
      <c r="D52" s="28"/>
      <c r="E52" s="244"/>
      <c r="F52" s="245"/>
      <c r="G52" s="246"/>
      <c r="H52" s="41">
        <f t="shared" si="1"/>
        <v>0</v>
      </c>
    </row>
    <row r="53" spans="2:8" x14ac:dyDescent="0.2">
      <c r="B53" s="26"/>
      <c r="C53" s="30"/>
      <c r="D53" s="28"/>
      <c r="E53" s="244"/>
      <c r="F53" s="245"/>
      <c r="G53" s="246"/>
      <c r="H53" s="41">
        <f t="shared" si="1"/>
        <v>0</v>
      </c>
    </row>
    <row r="54" spans="2:8" ht="15" thickBot="1" x14ac:dyDescent="0.25">
      <c r="B54" s="26"/>
      <c r="C54" s="32"/>
      <c r="D54" s="28"/>
      <c r="E54" s="247"/>
      <c r="F54" s="248"/>
      <c r="G54" s="249"/>
      <c r="H54" s="41">
        <f t="shared" si="1"/>
        <v>0</v>
      </c>
    </row>
    <row r="55" spans="2:8" ht="15.75" thickTop="1" x14ac:dyDescent="0.2">
      <c r="B55" s="256" t="s">
        <v>65</v>
      </c>
      <c r="C55" s="257"/>
      <c r="D55" s="52">
        <f>SUM(D38:D54)</f>
        <v>0</v>
      </c>
      <c r="E55" s="259"/>
      <c r="F55" s="260"/>
      <c r="G55" s="261"/>
    </row>
    <row r="56" spans="2:8" x14ac:dyDescent="0.2">
      <c r="B56" s="45"/>
      <c r="C56" s="45"/>
      <c r="E56" s="44"/>
    </row>
    <row r="57" spans="2:8" x14ac:dyDescent="0.2">
      <c r="B57" s="45"/>
      <c r="C57" s="45"/>
      <c r="E57" s="44"/>
    </row>
    <row r="58" spans="2:8" x14ac:dyDescent="0.2">
      <c r="B58" s="45"/>
      <c r="C58" s="45"/>
      <c r="E58" s="44"/>
    </row>
    <row r="59" spans="2:8" x14ac:dyDescent="0.2">
      <c r="B59" s="45"/>
      <c r="C59" s="45"/>
      <c r="E59" s="44"/>
    </row>
    <row r="60" spans="2:8" ht="28.5" customHeight="1" x14ac:dyDescent="0.2">
      <c r="B60" s="258" t="s">
        <v>66</v>
      </c>
      <c r="C60" s="253"/>
      <c r="D60" s="53">
        <f>(D34-D55)</f>
        <v>0</v>
      </c>
      <c r="E60" s="44"/>
    </row>
    <row r="61" spans="2:8" ht="29.25" customHeight="1" x14ac:dyDescent="0.2">
      <c r="B61" s="252" t="s">
        <v>21</v>
      </c>
      <c r="C61" s="253"/>
      <c r="D61" s="54">
        <f>IF(G10&gt;0,D60/G10,0)</f>
        <v>0</v>
      </c>
      <c r="E61" s="44"/>
    </row>
    <row r="62" spans="2:8" ht="28.5" customHeight="1" x14ac:dyDescent="0.2">
      <c r="B62" s="252" t="s">
        <v>62</v>
      </c>
      <c r="C62" s="253"/>
      <c r="D62" s="152">
        <f>MIN(B17:B33,B38:B54)</f>
        <v>0</v>
      </c>
      <c r="E62" s="44"/>
    </row>
    <row r="63" spans="2:8" ht="30.75" customHeight="1" x14ac:dyDescent="0.2">
      <c r="B63" s="252" t="s">
        <v>71</v>
      </c>
      <c r="C63" s="253"/>
      <c r="D63" s="152">
        <f>MAX(B17:B33,B38:B54)</f>
        <v>0</v>
      </c>
      <c r="E63" s="44"/>
    </row>
    <row r="64" spans="2:8" x14ac:dyDescent="0.2">
      <c r="B64" s="45"/>
      <c r="C64" s="45"/>
      <c r="E64" s="44"/>
    </row>
    <row r="65" spans="2:7" x14ac:dyDescent="0.2">
      <c r="B65" s="45"/>
      <c r="C65" s="45"/>
      <c r="E65" s="44"/>
    </row>
    <row r="66" spans="2:7" x14ac:dyDescent="0.2">
      <c r="B66" s="45"/>
      <c r="C66" s="45"/>
      <c r="E66" s="44"/>
    </row>
    <row r="67" spans="2:7" x14ac:dyDescent="0.2">
      <c r="B67" s="45"/>
      <c r="C67" s="45"/>
      <c r="E67" s="44"/>
    </row>
    <row r="68" spans="2:7" x14ac:dyDescent="0.2">
      <c r="B68" s="45"/>
      <c r="C68" s="45"/>
      <c r="E68" s="44"/>
    </row>
    <row r="69" spans="2:7" ht="15" x14ac:dyDescent="0.2">
      <c r="B69" s="223" t="s">
        <v>15</v>
      </c>
      <c r="C69" s="224"/>
      <c r="D69" s="224"/>
      <c r="E69" s="224"/>
      <c r="F69" s="224"/>
      <c r="G69" s="225"/>
    </row>
    <row r="70" spans="2:7" ht="35.25" customHeight="1" x14ac:dyDescent="0.2">
      <c r="B70" s="7" t="s">
        <v>74</v>
      </c>
      <c r="C70" s="7" t="s">
        <v>63</v>
      </c>
      <c r="D70" s="270" t="s">
        <v>16</v>
      </c>
      <c r="E70" s="271"/>
      <c r="F70" s="227" t="s">
        <v>88</v>
      </c>
      <c r="G70" s="229"/>
    </row>
    <row r="71" spans="2:7" x14ac:dyDescent="0.2">
      <c r="B71" s="26"/>
      <c r="C71" s="30"/>
      <c r="D71" s="230"/>
      <c r="E71" s="231"/>
      <c r="F71" s="230"/>
      <c r="G71" s="232"/>
    </row>
    <row r="72" spans="2:7" x14ac:dyDescent="0.2">
      <c r="B72" s="26"/>
      <c r="C72" s="30"/>
      <c r="D72" s="244"/>
      <c r="E72" s="245"/>
      <c r="F72" s="244"/>
      <c r="G72" s="246"/>
    </row>
    <row r="73" spans="2:7" x14ac:dyDescent="0.2">
      <c r="B73" s="26"/>
      <c r="C73" s="30"/>
      <c r="D73" s="244"/>
      <c r="E73" s="245"/>
      <c r="F73" s="244"/>
      <c r="G73" s="246"/>
    </row>
    <row r="74" spans="2:7" x14ac:dyDescent="0.2">
      <c r="B74" s="26"/>
      <c r="C74" s="30"/>
      <c r="D74" s="244"/>
      <c r="E74" s="245"/>
      <c r="F74" s="244"/>
      <c r="G74" s="246"/>
    </row>
    <row r="75" spans="2:7" x14ac:dyDescent="0.2">
      <c r="B75" s="26"/>
      <c r="C75" s="30"/>
      <c r="D75" s="244"/>
      <c r="E75" s="245"/>
      <c r="F75" s="244"/>
      <c r="G75" s="246"/>
    </row>
    <row r="76" spans="2:7" x14ac:dyDescent="0.2">
      <c r="B76" s="26"/>
      <c r="C76" s="30"/>
      <c r="D76" s="244"/>
      <c r="E76" s="245"/>
      <c r="F76" s="244"/>
      <c r="G76" s="246"/>
    </row>
    <row r="77" spans="2:7" x14ac:dyDescent="0.2">
      <c r="B77" s="26"/>
      <c r="C77" s="30"/>
      <c r="D77" s="244"/>
      <c r="E77" s="245"/>
      <c r="F77" s="244"/>
      <c r="G77" s="246"/>
    </row>
    <row r="78" spans="2:7" x14ac:dyDescent="0.2">
      <c r="B78" s="26"/>
      <c r="C78" s="30"/>
      <c r="D78" s="244"/>
      <c r="E78" s="245"/>
      <c r="F78" s="244"/>
      <c r="G78" s="246"/>
    </row>
    <row r="79" spans="2:7" x14ac:dyDescent="0.2">
      <c r="B79" s="26"/>
      <c r="C79" s="30"/>
      <c r="D79" s="244"/>
      <c r="E79" s="245"/>
      <c r="F79" s="244"/>
      <c r="G79" s="246"/>
    </row>
    <row r="80" spans="2:7" x14ac:dyDescent="0.2">
      <c r="B80" s="26"/>
      <c r="C80" s="30"/>
      <c r="D80" s="244"/>
      <c r="E80" s="245"/>
      <c r="F80" s="244"/>
      <c r="G80" s="246"/>
    </row>
    <row r="81" spans="2:8" x14ac:dyDescent="0.2">
      <c r="B81" s="26"/>
      <c r="C81" s="30"/>
      <c r="D81" s="244"/>
      <c r="E81" s="245"/>
      <c r="F81" s="244"/>
      <c r="G81" s="246"/>
    </row>
    <row r="82" spans="2:8" x14ac:dyDescent="0.2">
      <c r="B82" s="26"/>
      <c r="C82" s="30"/>
      <c r="D82" s="244"/>
      <c r="E82" s="245"/>
      <c r="F82" s="244"/>
      <c r="G82" s="246"/>
    </row>
    <row r="83" spans="2:8" x14ac:dyDescent="0.2">
      <c r="B83" s="26"/>
      <c r="C83" s="30"/>
      <c r="D83" s="244"/>
      <c r="E83" s="245"/>
      <c r="F83" s="244"/>
      <c r="G83" s="246"/>
    </row>
    <row r="84" spans="2:8" x14ac:dyDescent="0.2">
      <c r="B84" s="26"/>
      <c r="C84" s="30"/>
      <c r="D84" s="244"/>
      <c r="E84" s="245"/>
      <c r="F84" s="244"/>
      <c r="G84" s="246"/>
    </row>
    <row r="85" spans="2:8" x14ac:dyDescent="0.2">
      <c r="B85" s="26"/>
      <c r="C85" s="30"/>
      <c r="D85" s="244"/>
      <c r="E85" s="245"/>
      <c r="F85" s="244"/>
      <c r="G85" s="246"/>
    </row>
    <row r="86" spans="2:8" x14ac:dyDescent="0.2">
      <c r="B86" s="26"/>
      <c r="C86" s="30"/>
      <c r="D86" s="244"/>
      <c r="E86" s="245"/>
      <c r="F86" s="244"/>
      <c r="G86" s="246"/>
    </row>
    <row r="87" spans="2:8" x14ac:dyDescent="0.2">
      <c r="B87" s="26"/>
      <c r="C87" s="33"/>
      <c r="D87" s="254"/>
      <c r="E87" s="266"/>
      <c r="F87" s="254"/>
      <c r="G87" s="264"/>
    </row>
    <row r="88" spans="2:8" x14ac:dyDescent="0.2">
      <c r="E88" s="44"/>
    </row>
    <row r="89" spans="2:8" ht="15" x14ac:dyDescent="0.2">
      <c r="B89" s="223" t="s">
        <v>87</v>
      </c>
      <c r="C89" s="224"/>
      <c r="D89" s="224"/>
      <c r="E89" s="224"/>
      <c r="F89" s="224"/>
      <c r="G89" s="225"/>
    </row>
    <row r="90" spans="2:8" s="40" customFormat="1" ht="32.25" customHeight="1" x14ac:dyDescent="0.2">
      <c r="B90" s="7" t="s">
        <v>74</v>
      </c>
      <c r="C90" s="7" t="s">
        <v>63</v>
      </c>
      <c r="D90" s="9" t="s">
        <v>75</v>
      </c>
      <c r="E90" s="227" t="s">
        <v>17</v>
      </c>
      <c r="F90" s="228"/>
      <c r="G90" s="229"/>
      <c r="H90" s="46"/>
    </row>
    <row r="91" spans="2:8" x14ac:dyDescent="0.2">
      <c r="B91" s="26"/>
      <c r="C91" s="34"/>
      <c r="D91" s="26"/>
      <c r="E91" s="230"/>
      <c r="F91" s="231"/>
      <c r="G91" s="232"/>
    </row>
    <row r="92" spans="2:8" x14ac:dyDescent="0.2">
      <c r="B92" s="26"/>
      <c r="C92" s="30"/>
      <c r="D92" s="26"/>
      <c r="E92" s="244"/>
      <c r="F92" s="245"/>
      <c r="G92" s="246"/>
    </row>
    <row r="93" spans="2:8" x14ac:dyDescent="0.2">
      <c r="B93" s="26"/>
      <c r="C93" s="30"/>
      <c r="D93" s="26"/>
      <c r="E93" s="244"/>
      <c r="F93" s="245"/>
      <c r="G93" s="246"/>
    </row>
    <row r="94" spans="2:8" x14ac:dyDescent="0.2">
      <c r="B94" s="26"/>
      <c r="C94" s="30"/>
      <c r="D94" s="26"/>
      <c r="E94" s="244"/>
      <c r="F94" s="245"/>
      <c r="G94" s="246"/>
    </row>
    <row r="95" spans="2:8" x14ac:dyDescent="0.2">
      <c r="B95" s="26"/>
      <c r="C95" s="30"/>
      <c r="D95" s="26"/>
      <c r="E95" s="244"/>
      <c r="F95" s="245"/>
      <c r="G95" s="246"/>
    </row>
    <row r="96" spans="2:8" x14ac:dyDescent="0.2">
      <c r="B96" s="26"/>
      <c r="C96" s="30"/>
      <c r="D96" s="26"/>
      <c r="E96" s="244"/>
      <c r="F96" s="245"/>
      <c r="G96" s="246"/>
    </row>
    <row r="97" spans="2:7" x14ac:dyDescent="0.2">
      <c r="B97" s="26"/>
      <c r="C97" s="30"/>
      <c r="D97" s="26"/>
      <c r="E97" s="244"/>
      <c r="F97" s="245"/>
      <c r="G97" s="246"/>
    </row>
    <row r="98" spans="2:7" x14ac:dyDescent="0.2">
      <c r="B98" s="26"/>
      <c r="C98" s="30"/>
      <c r="D98" s="26"/>
      <c r="E98" s="244"/>
      <c r="F98" s="245"/>
      <c r="G98" s="246"/>
    </row>
    <row r="99" spans="2:7" x14ac:dyDescent="0.2">
      <c r="B99" s="26"/>
      <c r="C99" s="30"/>
      <c r="D99" s="26"/>
      <c r="E99" s="244"/>
      <c r="F99" s="245"/>
      <c r="G99" s="246"/>
    </row>
    <row r="100" spans="2:7" x14ac:dyDescent="0.2">
      <c r="B100" s="26"/>
      <c r="C100" s="30"/>
      <c r="D100" s="26"/>
      <c r="E100" s="244"/>
      <c r="F100" s="245"/>
      <c r="G100" s="246"/>
    </row>
    <row r="101" spans="2:7" x14ac:dyDescent="0.2">
      <c r="B101" s="26"/>
      <c r="C101" s="30"/>
      <c r="D101" s="26"/>
      <c r="E101" s="244"/>
      <c r="F101" s="245"/>
      <c r="G101" s="246"/>
    </row>
    <row r="102" spans="2:7" x14ac:dyDescent="0.2">
      <c r="B102" s="26"/>
      <c r="C102" s="30"/>
      <c r="D102" s="26"/>
      <c r="E102" s="244"/>
      <c r="F102" s="245"/>
      <c r="G102" s="246"/>
    </row>
    <row r="103" spans="2:7" x14ac:dyDescent="0.2">
      <c r="B103" s="26"/>
      <c r="C103" s="30"/>
      <c r="D103" s="26"/>
      <c r="E103" s="244"/>
      <c r="F103" s="245"/>
      <c r="G103" s="246"/>
    </row>
    <row r="104" spans="2:7" x14ac:dyDescent="0.2">
      <c r="B104" s="26"/>
      <c r="C104" s="30"/>
      <c r="D104" s="26"/>
      <c r="E104" s="244"/>
      <c r="F104" s="245"/>
      <c r="G104" s="246"/>
    </row>
    <row r="105" spans="2:7" x14ac:dyDescent="0.2">
      <c r="B105" s="26"/>
      <c r="C105" s="30"/>
      <c r="D105" s="26"/>
      <c r="E105" s="244"/>
      <c r="F105" s="245"/>
      <c r="G105" s="246"/>
    </row>
    <row r="106" spans="2:7" x14ac:dyDescent="0.2">
      <c r="B106" s="26"/>
      <c r="C106" s="30"/>
      <c r="D106" s="26"/>
      <c r="E106" s="244"/>
      <c r="F106" s="245"/>
      <c r="G106" s="246"/>
    </row>
    <row r="107" spans="2:7" x14ac:dyDescent="0.2">
      <c r="B107" s="26"/>
      <c r="C107" s="33"/>
      <c r="D107" s="26"/>
      <c r="E107" s="254"/>
      <c r="F107" s="266"/>
      <c r="G107" s="264"/>
    </row>
    <row r="109" spans="2:7" ht="15" x14ac:dyDescent="0.2">
      <c r="B109" s="223" t="s">
        <v>89</v>
      </c>
      <c r="C109" s="224"/>
      <c r="D109" s="224"/>
      <c r="E109" s="224"/>
      <c r="F109" s="224"/>
      <c r="G109" s="225"/>
    </row>
    <row r="110" spans="2:7" ht="15" x14ac:dyDescent="0.2">
      <c r="B110" s="7" t="s">
        <v>74</v>
      </c>
      <c r="C110" s="7" t="s">
        <v>63</v>
      </c>
      <c r="D110" s="263" t="s">
        <v>18</v>
      </c>
      <c r="E110" s="251"/>
      <c r="F110" s="263" t="s">
        <v>19</v>
      </c>
      <c r="G110" s="269"/>
    </row>
    <row r="111" spans="2:7" x14ac:dyDescent="0.2">
      <c r="B111" s="26"/>
      <c r="C111" s="30"/>
      <c r="D111" s="230"/>
      <c r="E111" s="268"/>
      <c r="F111" s="230"/>
      <c r="G111" s="267"/>
    </row>
    <row r="112" spans="2:7" x14ac:dyDescent="0.2">
      <c r="B112" s="26"/>
      <c r="C112" s="30"/>
      <c r="D112" s="244"/>
      <c r="E112" s="262"/>
      <c r="F112" s="244"/>
      <c r="G112" s="250"/>
    </row>
    <row r="113" spans="2:7" x14ac:dyDescent="0.2">
      <c r="B113" s="26"/>
      <c r="C113" s="30"/>
      <c r="D113" s="244"/>
      <c r="E113" s="262"/>
      <c r="F113" s="244"/>
      <c r="G113" s="250"/>
    </row>
    <row r="114" spans="2:7" x14ac:dyDescent="0.2">
      <c r="B114" s="26"/>
      <c r="C114" s="30"/>
      <c r="D114" s="244"/>
      <c r="E114" s="262"/>
      <c r="F114" s="244"/>
      <c r="G114" s="250"/>
    </row>
    <row r="115" spans="2:7" x14ac:dyDescent="0.2">
      <c r="B115" s="26"/>
      <c r="C115" s="30"/>
      <c r="D115" s="244"/>
      <c r="E115" s="262"/>
      <c r="F115" s="244"/>
      <c r="G115" s="250"/>
    </row>
    <row r="116" spans="2:7" x14ac:dyDescent="0.2">
      <c r="B116" s="26"/>
      <c r="C116" s="30"/>
      <c r="D116" s="244"/>
      <c r="E116" s="262"/>
      <c r="F116" s="244"/>
      <c r="G116" s="250"/>
    </row>
    <row r="117" spans="2:7" x14ac:dyDescent="0.2">
      <c r="B117" s="26"/>
      <c r="C117" s="30"/>
      <c r="D117" s="244"/>
      <c r="E117" s="262"/>
      <c r="F117" s="244"/>
      <c r="G117" s="250"/>
    </row>
    <row r="118" spans="2:7" x14ac:dyDescent="0.2">
      <c r="B118" s="26"/>
      <c r="C118" s="30"/>
      <c r="D118" s="244"/>
      <c r="E118" s="262"/>
      <c r="F118" s="244"/>
      <c r="G118" s="250"/>
    </row>
    <row r="119" spans="2:7" x14ac:dyDescent="0.2">
      <c r="B119" s="26"/>
      <c r="C119" s="30"/>
      <c r="D119" s="244"/>
      <c r="E119" s="262"/>
      <c r="F119" s="244"/>
      <c r="G119" s="250"/>
    </row>
    <row r="120" spans="2:7" x14ac:dyDescent="0.2">
      <c r="B120" s="26"/>
      <c r="C120" s="30"/>
      <c r="D120" s="244"/>
      <c r="E120" s="262"/>
      <c r="F120" s="244"/>
      <c r="G120" s="250"/>
    </row>
    <row r="121" spans="2:7" x14ac:dyDescent="0.2">
      <c r="B121" s="26"/>
      <c r="C121" s="30"/>
      <c r="D121" s="244"/>
      <c r="E121" s="262"/>
      <c r="F121" s="244"/>
      <c r="G121" s="250"/>
    </row>
    <row r="122" spans="2:7" x14ac:dyDescent="0.2">
      <c r="B122" s="26"/>
      <c r="C122" s="30"/>
      <c r="D122" s="244"/>
      <c r="E122" s="262"/>
      <c r="F122" s="244"/>
      <c r="G122" s="250"/>
    </row>
    <row r="123" spans="2:7" x14ac:dyDescent="0.2">
      <c r="B123" s="26"/>
      <c r="C123" s="30"/>
      <c r="D123" s="244"/>
      <c r="E123" s="262"/>
      <c r="F123" s="244"/>
      <c r="G123" s="250"/>
    </row>
    <row r="124" spans="2:7" x14ac:dyDescent="0.2">
      <c r="B124" s="26"/>
      <c r="C124" s="30"/>
      <c r="D124" s="244"/>
      <c r="E124" s="262"/>
      <c r="F124" s="244"/>
      <c r="G124" s="250"/>
    </row>
    <row r="125" spans="2:7" x14ac:dyDescent="0.2">
      <c r="B125" s="26"/>
      <c r="C125" s="30"/>
      <c r="D125" s="244"/>
      <c r="E125" s="262"/>
      <c r="F125" s="244"/>
      <c r="G125" s="250"/>
    </row>
    <row r="126" spans="2:7" x14ac:dyDescent="0.2">
      <c r="B126" s="26"/>
      <c r="C126" s="30"/>
      <c r="D126" s="244"/>
      <c r="E126" s="262"/>
      <c r="F126" s="244"/>
      <c r="G126" s="250"/>
    </row>
    <row r="127" spans="2:7" x14ac:dyDescent="0.2">
      <c r="B127" s="26"/>
      <c r="C127" s="33"/>
      <c r="D127" s="254"/>
      <c r="E127" s="265"/>
      <c r="F127" s="254"/>
      <c r="G127" s="255"/>
    </row>
  </sheetData>
  <sheetProtection insertRows="0"/>
  <mergeCells count="159">
    <mergeCell ref="E28:G28"/>
    <mergeCell ref="E46:G46"/>
    <mergeCell ref="E51:G51"/>
    <mergeCell ref="F73:G73"/>
    <mergeCell ref="F74:G74"/>
    <mergeCell ref="F70:G70"/>
    <mergeCell ref="F71:G71"/>
    <mergeCell ref="E34:G34"/>
    <mergeCell ref="E18:G18"/>
    <mergeCell ref="E20:G20"/>
    <mergeCell ref="E21:G21"/>
    <mergeCell ref="E22:G22"/>
    <mergeCell ref="E27:G27"/>
    <mergeCell ref="E26:G26"/>
    <mergeCell ref="E23:G23"/>
    <mergeCell ref="E24:G24"/>
    <mergeCell ref="E25:G25"/>
    <mergeCell ref="E29:G29"/>
    <mergeCell ref="E30:G30"/>
    <mergeCell ref="E19:G19"/>
    <mergeCell ref="E31:G31"/>
    <mergeCell ref="E32:G32"/>
    <mergeCell ref="E44:G44"/>
    <mergeCell ref="E42:G42"/>
    <mergeCell ref="E101:G101"/>
    <mergeCell ref="E97:G97"/>
    <mergeCell ref="D110:E110"/>
    <mergeCell ref="F82:G82"/>
    <mergeCell ref="F83:G83"/>
    <mergeCell ref="F84:G84"/>
    <mergeCell ref="D82:E82"/>
    <mergeCell ref="D83:E83"/>
    <mergeCell ref="E106:G106"/>
    <mergeCell ref="E107:G107"/>
    <mergeCell ref="B109:G109"/>
    <mergeCell ref="D84:E84"/>
    <mergeCell ref="D127:E127"/>
    <mergeCell ref="D85:E85"/>
    <mergeCell ref="D86:E86"/>
    <mergeCell ref="D87:E87"/>
    <mergeCell ref="E102:G102"/>
    <mergeCell ref="E103:G103"/>
    <mergeCell ref="F85:G85"/>
    <mergeCell ref="F86:G86"/>
    <mergeCell ref="D118:E118"/>
    <mergeCell ref="F113:G113"/>
    <mergeCell ref="F114:G114"/>
    <mergeCell ref="F115:G115"/>
    <mergeCell ref="F116:G116"/>
    <mergeCell ref="F117:G117"/>
    <mergeCell ref="F118:G118"/>
    <mergeCell ref="D113:E113"/>
    <mergeCell ref="D114:E114"/>
    <mergeCell ref="F126:G126"/>
    <mergeCell ref="D117:E117"/>
    <mergeCell ref="F127:G127"/>
    <mergeCell ref="D123:E123"/>
    <mergeCell ref="D124:E124"/>
    <mergeCell ref="F121:G121"/>
    <mergeCell ref="F122:G122"/>
    <mergeCell ref="D126:E126"/>
    <mergeCell ref="F123:G123"/>
    <mergeCell ref="F124:G124"/>
    <mergeCell ref="D122:E122"/>
    <mergeCell ref="D121:E121"/>
    <mergeCell ref="D125:E125"/>
    <mergeCell ref="F120:G120"/>
    <mergeCell ref="D120:E120"/>
    <mergeCell ref="D78:E78"/>
    <mergeCell ref="D79:E79"/>
    <mergeCell ref="D80:E80"/>
    <mergeCell ref="D119:E119"/>
    <mergeCell ref="D115:E115"/>
    <mergeCell ref="D116:E116"/>
    <mergeCell ref="D111:E111"/>
    <mergeCell ref="E99:G99"/>
    <mergeCell ref="E94:G94"/>
    <mergeCell ref="D81:E81"/>
    <mergeCell ref="E91:G91"/>
    <mergeCell ref="F119:G119"/>
    <mergeCell ref="F110:G110"/>
    <mergeCell ref="E90:G90"/>
    <mergeCell ref="E105:G105"/>
    <mergeCell ref="E100:G100"/>
    <mergeCell ref="E92:G92"/>
    <mergeCell ref="E93:G93"/>
    <mergeCell ref="E33:G33"/>
    <mergeCell ref="B55:C55"/>
    <mergeCell ref="B60:C60"/>
    <mergeCell ref="E55:G55"/>
    <mergeCell ref="E45:G45"/>
    <mergeCell ref="E50:G50"/>
    <mergeCell ref="E38:G38"/>
    <mergeCell ref="E39:G39"/>
    <mergeCell ref="D74:E74"/>
    <mergeCell ref="F72:G72"/>
    <mergeCell ref="D72:E72"/>
    <mergeCell ref="E47:G47"/>
    <mergeCell ref="E41:G41"/>
    <mergeCell ref="D70:E70"/>
    <mergeCell ref="B34:C34"/>
    <mergeCell ref="E48:G48"/>
    <mergeCell ref="E49:G49"/>
    <mergeCell ref="B61:C61"/>
    <mergeCell ref="B62:C62"/>
    <mergeCell ref="D76:E76"/>
    <mergeCell ref="F76:G76"/>
    <mergeCell ref="F78:G78"/>
    <mergeCell ref="F79:G79"/>
    <mergeCell ref="F80:G80"/>
    <mergeCell ref="F81:G81"/>
    <mergeCell ref="F75:G75"/>
    <mergeCell ref="D71:E71"/>
    <mergeCell ref="E43:G43"/>
    <mergeCell ref="D77:E77"/>
    <mergeCell ref="D73:E73"/>
    <mergeCell ref="E52:G52"/>
    <mergeCell ref="E53:G53"/>
    <mergeCell ref="E54:G54"/>
    <mergeCell ref="B89:G89"/>
    <mergeCell ref="F125:G125"/>
    <mergeCell ref="C6:D6"/>
    <mergeCell ref="C7:G7"/>
    <mergeCell ref="B9:C9"/>
    <mergeCell ref="D9:G9"/>
    <mergeCell ref="E98:G98"/>
    <mergeCell ref="F111:G111"/>
    <mergeCell ref="F112:G112"/>
    <mergeCell ref="B63:C63"/>
    <mergeCell ref="E95:G95"/>
    <mergeCell ref="E96:G96"/>
    <mergeCell ref="B69:G69"/>
    <mergeCell ref="F77:G77"/>
    <mergeCell ref="F87:G87"/>
    <mergeCell ref="E104:G104"/>
    <mergeCell ref="D112:E112"/>
    <mergeCell ref="B36:G36"/>
    <mergeCell ref="E40:G40"/>
    <mergeCell ref="E37:G37"/>
    <mergeCell ref="D75:E75"/>
    <mergeCell ref="B2:G2"/>
    <mergeCell ref="E6:F6"/>
    <mergeCell ref="E16:G16"/>
    <mergeCell ref="E17:G17"/>
    <mergeCell ref="C4:G4"/>
    <mergeCell ref="C5:D5"/>
    <mergeCell ref="F5:G5"/>
    <mergeCell ref="D8:G8"/>
    <mergeCell ref="B8:C8"/>
    <mergeCell ref="B15:G15"/>
    <mergeCell ref="C3:G3"/>
    <mergeCell ref="E10:F10"/>
    <mergeCell ref="E13:F13"/>
    <mergeCell ref="B10:C10"/>
    <mergeCell ref="B11:C11"/>
    <mergeCell ref="E11:F11"/>
    <mergeCell ref="B12:C12"/>
    <mergeCell ref="E12:F12"/>
    <mergeCell ref="C13:D13"/>
  </mergeCells>
  <phoneticPr fontId="3" type="noConversion"/>
  <conditionalFormatting sqref="D34 D55 D60:D63 C3:G4 C5:D5 F5:G5">
    <cfRule type="cellIs" dxfId="2" priority="1" stopIfTrue="1" operator="equal">
      <formula>0</formula>
    </cfRule>
  </conditionalFormatting>
  <dataValidations xWindow="359" yWindow="365" count="5">
    <dataValidation type="list" allowBlank="1" showInputMessage="1" showErrorMessage="1" errorTitle="Invalid Data!" promptTitle="Refrigerant Type" prompt="Select refrigerant from pull down list (or add new refrigerant type and GWP to lookup table in &quot;Information &amp; Guidance&quot; sheet if not listed. Ensure that you follow the instructions for formatting the data)" sqref="D10" xr:uid="{00000000-0002-0000-0B00-000000000000}">
      <formula1>$H$2:$H$15</formula1>
    </dataValidation>
    <dataValidation type="decimal" allowBlank="1" showInputMessage="1" showErrorMessage="1" errorTitle="Invalid Data" promptTitle="Data Format" prompt="Vlaue must be numeric, between 0.5 and 10,000. Leave blank if not known" sqref="D11" xr:uid="{00000000-0002-0000-0B00-000001000000}">
      <formula1>0.5</formula1>
      <formula2>10000</formula2>
    </dataValidation>
    <dataValidation type="date" allowBlank="1" showInputMessage="1" showErrorMessage="1" errorTitle="Invalid Data!" promptTitle="Date Format" prompt="Enter date in format dd/mm/yy or dd/mm/yyyy. Earliest date is 01/01/2000" sqref="B38:B54 B71:B87 B91:B107 B111:B127 D91:D107 B17:B33" xr:uid="{00000000-0002-0000-0B00-000002000000}">
      <formula1>36526</formula1>
      <formula2>73050</formula2>
    </dataValidation>
    <dataValidation type="decimal" allowBlank="1" showInputMessage="1" showErrorMessage="1" errorTitle="Invalid Data!" promptTitle="Data Format" prompt="Value must be numeric, between 0.1 and 10,000. Leave blank if not known" sqref="D38:D54 D17:D33" xr:uid="{00000000-0002-0000-0B00-000003000000}">
      <formula1>0.1</formula1>
      <formula2>10000</formula2>
    </dataValidation>
    <dataValidation type="decimal" allowBlank="1" showInputMessage="1" showErrorMessage="1" errorTitle="Invalid Data!" promptTitle="Data Format" prompt="Value must be numeric, between 0.1 and 10,000. Leave blank of not known" sqref="G10:G11" xr:uid="{00000000-0002-0000-0B00-000004000000}">
      <formula1>0.1</formula1>
      <formula2>10000</formula2>
    </dataValidation>
  </dataValidations>
  <pageMargins left="0.98425196850393704" right="0.39370078740157483" top="0.98425196850393704" bottom="0.78740157480314965" header="0.70866141732283472" footer="0.51181102362204722"/>
  <pageSetup paperSize="9" scale="64" fitToHeight="2" orientation="portrait"/>
  <headerFooter alignWithMargins="0">
    <oddHeader>&amp;C&amp;14FGas Log - &amp;A</oddHeader>
    <oddFooter>&amp;L&amp;F&amp;CPage &amp;P of &amp;N&amp;RPrinted on &amp;D</oddFooter>
  </headerFooter>
  <rowBreaks count="1" manualBreakCount="1">
    <brk id="68" max="16383" man="1"/>
  </rowBreaks>
  <colBreaks count="1" manualBreakCount="1">
    <brk id="7" max="1048575" man="1"/>
  </colBreak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127"/>
  <sheetViews>
    <sheetView showGridLines="0" zoomScaleNormal="100" workbookViewId="0">
      <selection activeCell="G6" sqref="G6"/>
    </sheetView>
  </sheetViews>
  <sheetFormatPr defaultColWidth="11.42578125" defaultRowHeight="14.25" x14ac:dyDescent="0.2"/>
  <cols>
    <col min="1" max="1" width="3" style="37" customWidth="1"/>
    <col min="2" max="2" width="20.85546875" style="37" customWidth="1"/>
    <col min="3" max="3" width="29.42578125" style="37" customWidth="1"/>
    <col min="4" max="4" width="17.28515625" style="37" customWidth="1"/>
    <col min="5" max="5" width="20" style="37" customWidth="1"/>
    <col min="6" max="6" width="27" style="37" customWidth="1"/>
    <col min="7" max="7" width="23.42578125" style="37" customWidth="1"/>
    <col min="8" max="8" width="12.42578125" style="36" customWidth="1"/>
    <col min="9" max="16384" width="11.42578125" style="37"/>
  </cols>
  <sheetData>
    <row r="1" spans="2:8" x14ac:dyDescent="0.2">
      <c r="H1" s="120"/>
    </row>
    <row r="2" spans="2:8" ht="27" customHeight="1" x14ac:dyDescent="0.2">
      <c r="B2" s="223" t="s">
        <v>10</v>
      </c>
      <c r="C2" s="224"/>
      <c r="D2" s="224"/>
      <c r="E2" s="224"/>
      <c r="F2" s="224"/>
      <c r="G2" s="225"/>
      <c r="H2" s="120" t="str">
        <f>'Information &amp; Guidance'!L4</f>
        <v>R134a</v>
      </c>
    </row>
    <row r="3" spans="2:8" ht="18" customHeight="1" x14ac:dyDescent="0.2">
      <c r="B3" s="48" t="s">
        <v>151</v>
      </c>
      <c r="C3" s="233">
        <f>'FGas Log Summary'!C3</f>
        <v>0</v>
      </c>
      <c r="D3" s="233"/>
      <c r="E3" s="233"/>
      <c r="F3" s="233"/>
      <c r="G3" s="233"/>
      <c r="H3" s="50" t="str">
        <f>'Information &amp; Guidance'!L5</f>
        <v>R22</v>
      </c>
    </row>
    <row r="4" spans="2:8" ht="18" customHeight="1" x14ac:dyDescent="0.2">
      <c r="B4" s="48" t="s">
        <v>152</v>
      </c>
      <c r="C4" s="233">
        <f>'FGas Log Summary'!C4</f>
        <v>0</v>
      </c>
      <c r="D4" s="233"/>
      <c r="E4" s="233"/>
      <c r="F4" s="233"/>
      <c r="G4" s="233"/>
      <c r="H4" s="50" t="str">
        <f>'Information &amp; Guidance'!L6</f>
        <v>R403A</v>
      </c>
    </row>
    <row r="5" spans="2:8" ht="18" customHeight="1" x14ac:dyDescent="0.2">
      <c r="B5" s="48" t="s">
        <v>153</v>
      </c>
      <c r="C5" s="233">
        <f>'FGas Log Summary'!C5</f>
        <v>0</v>
      </c>
      <c r="D5" s="233"/>
      <c r="E5" s="156" t="s">
        <v>154</v>
      </c>
      <c r="F5" s="234">
        <f>'FGas Log Summary'!H5</f>
        <v>0</v>
      </c>
      <c r="G5" s="233"/>
      <c r="H5" s="50" t="str">
        <f>'Information &amp; Guidance'!L7</f>
        <v>R403B</v>
      </c>
    </row>
    <row r="6" spans="2:8" ht="18" customHeight="1" x14ac:dyDescent="0.2">
      <c r="B6" s="8" t="s">
        <v>23</v>
      </c>
      <c r="C6" s="239" t="s">
        <v>156</v>
      </c>
      <c r="D6" s="276"/>
      <c r="E6" s="226" t="s">
        <v>67</v>
      </c>
      <c r="F6" s="196"/>
      <c r="G6" s="157" t="s">
        <v>158</v>
      </c>
      <c r="H6" s="50" t="str">
        <f>'Information &amp; Guidance'!L8</f>
        <v>R404A</v>
      </c>
    </row>
    <row r="7" spans="2:8" ht="18" customHeight="1" x14ac:dyDescent="0.2">
      <c r="B7" s="47" t="s">
        <v>22</v>
      </c>
      <c r="C7" s="274"/>
      <c r="D7" s="242"/>
      <c r="E7" s="242"/>
      <c r="F7" s="242"/>
      <c r="G7" s="242"/>
      <c r="H7" s="50" t="str">
        <f>'Information &amp; Guidance'!L9</f>
        <v>R407C</v>
      </c>
    </row>
    <row r="8" spans="2:8" ht="18" customHeight="1" x14ac:dyDescent="0.2">
      <c r="B8" s="223" t="s">
        <v>86</v>
      </c>
      <c r="C8" s="238"/>
      <c r="D8" s="235"/>
      <c r="E8" s="236"/>
      <c r="F8" s="236"/>
      <c r="G8" s="237"/>
      <c r="H8" s="50" t="str">
        <f>'Information &amp; Guidance'!L10</f>
        <v>R408A</v>
      </c>
    </row>
    <row r="9" spans="2:8" ht="18" customHeight="1" x14ac:dyDescent="0.2">
      <c r="B9" s="226" t="s">
        <v>11</v>
      </c>
      <c r="C9" s="243"/>
      <c r="D9" s="235"/>
      <c r="E9" s="236"/>
      <c r="F9" s="236"/>
      <c r="G9" s="237"/>
      <c r="H9" s="50" t="str">
        <f>'Information &amp; Guidance'!L11</f>
        <v>R409A</v>
      </c>
    </row>
    <row r="10" spans="2:8" ht="18" customHeight="1" x14ac:dyDescent="0.2">
      <c r="B10" s="223" t="s">
        <v>12</v>
      </c>
      <c r="C10" s="238"/>
      <c r="D10" s="121"/>
      <c r="E10" s="272" t="s">
        <v>72</v>
      </c>
      <c r="F10" s="196"/>
      <c r="G10" s="69"/>
      <c r="H10" s="50" t="str">
        <f>'Information &amp; Guidance'!L12</f>
        <v>R410A</v>
      </c>
    </row>
    <row r="11" spans="2:8" ht="18" customHeight="1" x14ac:dyDescent="0.2">
      <c r="B11" s="223" t="s">
        <v>79</v>
      </c>
      <c r="C11" s="238"/>
      <c r="D11" s="121"/>
      <c r="E11" s="223" t="s">
        <v>82</v>
      </c>
      <c r="F11" s="251"/>
      <c r="G11" s="69"/>
      <c r="H11" s="50" t="str">
        <f>'Information &amp; Guidance'!L13</f>
        <v>R422D</v>
      </c>
    </row>
    <row r="12" spans="2:8" ht="18" customHeight="1" x14ac:dyDescent="0.2">
      <c r="B12" s="223" t="s">
        <v>80</v>
      </c>
      <c r="C12" s="238"/>
      <c r="D12" s="121"/>
      <c r="E12" s="223" t="s">
        <v>81</v>
      </c>
      <c r="F12" s="251"/>
      <c r="G12" s="69"/>
      <c r="H12" s="50" t="str">
        <f>'Information &amp; Guidance'!L14</f>
        <v>R407A</v>
      </c>
    </row>
    <row r="13" spans="2:8" ht="18" customHeight="1" x14ac:dyDescent="0.2">
      <c r="B13" s="8" t="s">
        <v>13</v>
      </c>
      <c r="C13" s="273"/>
      <c r="D13" s="273"/>
      <c r="E13" s="226" t="s">
        <v>14</v>
      </c>
      <c r="F13" s="243"/>
      <c r="G13" s="70"/>
      <c r="H13" s="50" t="str">
        <f>'Information &amp; Guidance'!L15</f>
        <v>R407F</v>
      </c>
    </row>
    <row r="14" spans="2:8" x14ac:dyDescent="0.2">
      <c r="B14" s="38"/>
      <c r="C14" s="38"/>
      <c r="D14" s="38"/>
      <c r="E14" s="39"/>
      <c r="F14" s="39"/>
      <c r="G14" s="39"/>
      <c r="H14" s="50" t="str">
        <f>'Information &amp; Guidance'!L16</f>
        <v>R448A</v>
      </c>
    </row>
    <row r="15" spans="2:8" ht="15" customHeight="1" x14ac:dyDescent="0.2">
      <c r="B15" s="223" t="s">
        <v>8</v>
      </c>
      <c r="C15" s="224"/>
      <c r="D15" s="224"/>
      <c r="E15" s="224"/>
      <c r="F15" s="224"/>
      <c r="G15" s="225"/>
      <c r="H15" s="120" t="str">
        <f>'Information &amp; Guidance'!L17</f>
        <v>R449A</v>
      </c>
    </row>
    <row r="16" spans="2:8" s="40" customFormat="1" ht="30" x14ac:dyDescent="0.2">
      <c r="B16" s="7" t="s">
        <v>74</v>
      </c>
      <c r="C16" s="7" t="s">
        <v>63</v>
      </c>
      <c r="D16" s="9" t="s">
        <v>37</v>
      </c>
      <c r="E16" s="227" t="s">
        <v>90</v>
      </c>
      <c r="F16" s="228"/>
      <c r="G16" s="229"/>
      <c r="H16" s="35" t="s">
        <v>37</v>
      </c>
    </row>
    <row r="17" spans="2:8" x14ac:dyDescent="0.2">
      <c r="B17" s="26"/>
      <c r="C17" s="30"/>
      <c r="D17" s="28"/>
      <c r="E17" s="230"/>
      <c r="F17" s="231"/>
      <c r="G17" s="232"/>
      <c r="H17" s="41">
        <f t="shared" ref="H17:H33" si="0">D17</f>
        <v>0</v>
      </c>
    </row>
    <row r="18" spans="2:8" x14ac:dyDescent="0.2">
      <c r="B18" s="26"/>
      <c r="C18" s="30"/>
      <c r="D18" s="28"/>
      <c r="E18" s="244"/>
      <c r="F18" s="245"/>
      <c r="G18" s="246"/>
      <c r="H18" s="41">
        <f t="shared" si="0"/>
        <v>0</v>
      </c>
    </row>
    <row r="19" spans="2:8" x14ac:dyDescent="0.2">
      <c r="B19" s="26"/>
      <c r="C19" s="30"/>
      <c r="D19" s="28"/>
      <c r="E19" s="244"/>
      <c r="F19" s="245"/>
      <c r="G19" s="246"/>
      <c r="H19" s="41">
        <f t="shared" si="0"/>
        <v>0</v>
      </c>
    </row>
    <row r="20" spans="2:8" x14ac:dyDescent="0.2">
      <c r="B20" s="26"/>
      <c r="C20" s="30"/>
      <c r="D20" s="28"/>
      <c r="E20" s="244"/>
      <c r="F20" s="245"/>
      <c r="G20" s="246"/>
      <c r="H20" s="41">
        <f t="shared" si="0"/>
        <v>0</v>
      </c>
    </row>
    <row r="21" spans="2:8" x14ac:dyDescent="0.2">
      <c r="B21" s="26"/>
      <c r="C21" s="30"/>
      <c r="D21" s="28"/>
      <c r="E21" s="244"/>
      <c r="F21" s="245"/>
      <c r="G21" s="246"/>
      <c r="H21" s="41">
        <f t="shared" si="0"/>
        <v>0</v>
      </c>
    </row>
    <row r="22" spans="2:8" x14ac:dyDescent="0.2">
      <c r="B22" s="26"/>
      <c r="C22" s="30"/>
      <c r="D22" s="28"/>
      <c r="E22" s="244"/>
      <c r="F22" s="245"/>
      <c r="G22" s="246"/>
      <c r="H22" s="41">
        <f t="shared" si="0"/>
        <v>0</v>
      </c>
    </row>
    <row r="23" spans="2:8" x14ac:dyDescent="0.2">
      <c r="B23" s="26"/>
      <c r="C23" s="30"/>
      <c r="D23" s="28"/>
      <c r="E23" s="244"/>
      <c r="F23" s="245"/>
      <c r="G23" s="246"/>
      <c r="H23" s="41">
        <f t="shared" si="0"/>
        <v>0</v>
      </c>
    </row>
    <row r="24" spans="2:8" x14ac:dyDescent="0.2">
      <c r="B24" s="26"/>
      <c r="C24" s="30"/>
      <c r="D24" s="28"/>
      <c r="E24" s="244"/>
      <c r="F24" s="245"/>
      <c r="G24" s="246"/>
      <c r="H24" s="41">
        <f t="shared" si="0"/>
        <v>0</v>
      </c>
    </row>
    <row r="25" spans="2:8" x14ac:dyDescent="0.2">
      <c r="B25" s="26"/>
      <c r="C25" s="30"/>
      <c r="D25" s="28"/>
      <c r="E25" s="244"/>
      <c r="F25" s="245"/>
      <c r="G25" s="246"/>
      <c r="H25" s="41">
        <f t="shared" si="0"/>
        <v>0</v>
      </c>
    </row>
    <row r="26" spans="2:8" x14ac:dyDescent="0.2">
      <c r="B26" s="26"/>
      <c r="C26" s="30"/>
      <c r="D26" s="28"/>
      <c r="E26" s="244"/>
      <c r="F26" s="245"/>
      <c r="G26" s="246"/>
      <c r="H26" s="41">
        <f t="shared" si="0"/>
        <v>0</v>
      </c>
    </row>
    <row r="27" spans="2:8" x14ac:dyDescent="0.2">
      <c r="B27" s="26"/>
      <c r="C27" s="30"/>
      <c r="D27" s="28"/>
      <c r="E27" s="244"/>
      <c r="F27" s="245"/>
      <c r="G27" s="246"/>
      <c r="H27" s="41">
        <f t="shared" si="0"/>
        <v>0</v>
      </c>
    </row>
    <row r="28" spans="2:8" x14ac:dyDescent="0.2">
      <c r="B28" s="26"/>
      <c r="C28" s="30"/>
      <c r="D28" s="28"/>
      <c r="E28" s="244"/>
      <c r="F28" s="245"/>
      <c r="G28" s="246"/>
      <c r="H28" s="41">
        <f t="shared" si="0"/>
        <v>0</v>
      </c>
    </row>
    <row r="29" spans="2:8" x14ac:dyDescent="0.2">
      <c r="B29" s="26"/>
      <c r="C29" s="30"/>
      <c r="D29" s="28"/>
      <c r="E29" s="244"/>
      <c r="F29" s="245"/>
      <c r="G29" s="246"/>
      <c r="H29" s="41">
        <f t="shared" si="0"/>
        <v>0</v>
      </c>
    </row>
    <row r="30" spans="2:8" x14ac:dyDescent="0.2">
      <c r="B30" s="26"/>
      <c r="C30" s="30"/>
      <c r="D30" s="28"/>
      <c r="E30" s="244"/>
      <c r="F30" s="245"/>
      <c r="G30" s="246"/>
      <c r="H30" s="41">
        <f t="shared" si="0"/>
        <v>0</v>
      </c>
    </row>
    <row r="31" spans="2:8" x14ac:dyDescent="0.2">
      <c r="B31" s="26"/>
      <c r="C31" s="30"/>
      <c r="D31" s="28"/>
      <c r="E31" s="244"/>
      <c r="F31" s="245"/>
      <c r="G31" s="246"/>
      <c r="H31" s="41">
        <f t="shared" si="0"/>
        <v>0</v>
      </c>
    </row>
    <row r="32" spans="2:8" x14ac:dyDescent="0.2">
      <c r="B32" s="26"/>
      <c r="C32" s="30"/>
      <c r="D32" s="28"/>
      <c r="E32" s="244"/>
      <c r="F32" s="245"/>
      <c r="G32" s="246"/>
      <c r="H32" s="41">
        <f t="shared" si="0"/>
        <v>0</v>
      </c>
    </row>
    <row r="33" spans="2:8" ht="15" thickBot="1" x14ac:dyDescent="0.25">
      <c r="B33" s="27"/>
      <c r="C33" s="31"/>
      <c r="D33" s="29"/>
      <c r="E33" s="247"/>
      <c r="F33" s="248"/>
      <c r="G33" s="249"/>
      <c r="H33" s="41">
        <f t="shared" si="0"/>
        <v>0</v>
      </c>
    </row>
    <row r="34" spans="2:8" ht="15.75" thickTop="1" x14ac:dyDescent="0.2">
      <c r="B34" s="256" t="s">
        <v>64</v>
      </c>
      <c r="C34" s="257"/>
      <c r="D34" s="51">
        <f>SUM(D17:D33)</f>
        <v>0</v>
      </c>
      <c r="E34" s="259"/>
      <c r="F34" s="260"/>
      <c r="G34" s="261"/>
    </row>
    <row r="35" spans="2:8" ht="15" x14ac:dyDescent="0.2">
      <c r="B35" s="42"/>
      <c r="C35" s="42"/>
      <c r="D35" s="42"/>
      <c r="E35" s="6"/>
      <c r="F35" s="43"/>
      <c r="G35" s="39"/>
    </row>
    <row r="36" spans="2:8" ht="15" x14ac:dyDescent="0.2">
      <c r="B36" s="223" t="s">
        <v>9</v>
      </c>
      <c r="C36" s="224"/>
      <c r="D36" s="224"/>
      <c r="E36" s="224"/>
      <c r="F36" s="224"/>
      <c r="G36" s="225"/>
    </row>
    <row r="37" spans="2:8" s="40" customFormat="1" ht="45" customHeight="1" x14ac:dyDescent="0.2">
      <c r="B37" s="7" t="s">
        <v>74</v>
      </c>
      <c r="C37" s="7" t="s">
        <v>63</v>
      </c>
      <c r="D37" s="9" t="s">
        <v>38</v>
      </c>
      <c r="E37" s="227" t="s">
        <v>20</v>
      </c>
      <c r="F37" s="228"/>
      <c r="G37" s="229"/>
      <c r="H37" s="35" t="s">
        <v>38</v>
      </c>
    </row>
    <row r="38" spans="2:8" x14ac:dyDescent="0.2">
      <c r="B38" s="26"/>
      <c r="C38" s="30"/>
      <c r="D38" s="28"/>
      <c r="E38" s="230"/>
      <c r="F38" s="231"/>
      <c r="G38" s="232"/>
      <c r="H38" s="41">
        <f t="shared" ref="H38:H54" si="1">-D38</f>
        <v>0</v>
      </c>
    </row>
    <row r="39" spans="2:8" x14ac:dyDescent="0.2">
      <c r="B39" s="26"/>
      <c r="C39" s="30"/>
      <c r="D39" s="28"/>
      <c r="E39" s="244"/>
      <c r="F39" s="245"/>
      <c r="G39" s="246"/>
      <c r="H39" s="41">
        <f t="shared" si="1"/>
        <v>0</v>
      </c>
    </row>
    <row r="40" spans="2:8" x14ac:dyDescent="0.2">
      <c r="B40" s="26"/>
      <c r="C40" s="30"/>
      <c r="D40" s="28"/>
      <c r="E40" s="244"/>
      <c r="F40" s="245"/>
      <c r="G40" s="246"/>
      <c r="H40" s="41">
        <f t="shared" si="1"/>
        <v>0</v>
      </c>
    </row>
    <row r="41" spans="2:8" x14ac:dyDescent="0.2">
      <c r="B41" s="26"/>
      <c r="C41" s="30"/>
      <c r="D41" s="28"/>
      <c r="E41" s="244"/>
      <c r="F41" s="245"/>
      <c r="G41" s="246"/>
      <c r="H41" s="41">
        <f t="shared" si="1"/>
        <v>0</v>
      </c>
    </row>
    <row r="42" spans="2:8" x14ac:dyDescent="0.2">
      <c r="B42" s="26"/>
      <c r="C42" s="30"/>
      <c r="D42" s="28"/>
      <c r="E42" s="244"/>
      <c r="F42" s="245"/>
      <c r="G42" s="246"/>
      <c r="H42" s="41">
        <f t="shared" si="1"/>
        <v>0</v>
      </c>
    </row>
    <row r="43" spans="2:8" x14ac:dyDescent="0.2">
      <c r="B43" s="26"/>
      <c r="C43" s="30"/>
      <c r="D43" s="28"/>
      <c r="E43" s="244"/>
      <c r="F43" s="245"/>
      <c r="G43" s="246"/>
      <c r="H43" s="41">
        <f t="shared" si="1"/>
        <v>0</v>
      </c>
    </row>
    <row r="44" spans="2:8" x14ac:dyDescent="0.2">
      <c r="B44" s="26"/>
      <c r="C44" s="30"/>
      <c r="D44" s="28"/>
      <c r="E44" s="244"/>
      <c r="F44" s="245"/>
      <c r="G44" s="246"/>
      <c r="H44" s="41">
        <f t="shared" si="1"/>
        <v>0</v>
      </c>
    </row>
    <row r="45" spans="2:8" x14ac:dyDescent="0.2">
      <c r="B45" s="26"/>
      <c r="C45" s="30"/>
      <c r="D45" s="28"/>
      <c r="E45" s="244"/>
      <c r="F45" s="245"/>
      <c r="G45" s="246"/>
      <c r="H45" s="41">
        <f t="shared" si="1"/>
        <v>0</v>
      </c>
    </row>
    <row r="46" spans="2:8" x14ac:dyDescent="0.2">
      <c r="B46" s="26"/>
      <c r="C46" s="30"/>
      <c r="D46" s="28"/>
      <c r="E46" s="244"/>
      <c r="F46" s="245"/>
      <c r="G46" s="246"/>
      <c r="H46" s="41">
        <f t="shared" si="1"/>
        <v>0</v>
      </c>
    </row>
    <row r="47" spans="2:8" x14ac:dyDescent="0.2">
      <c r="B47" s="26"/>
      <c r="C47" s="30"/>
      <c r="D47" s="28"/>
      <c r="E47" s="244"/>
      <c r="F47" s="245"/>
      <c r="G47" s="246"/>
      <c r="H47" s="41">
        <f t="shared" si="1"/>
        <v>0</v>
      </c>
    </row>
    <row r="48" spans="2:8" x14ac:dyDescent="0.2">
      <c r="B48" s="26"/>
      <c r="C48" s="30"/>
      <c r="D48" s="28"/>
      <c r="E48" s="244"/>
      <c r="F48" s="245"/>
      <c r="G48" s="246"/>
      <c r="H48" s="41">
        <f t="shared" si="1"/>
        <v>0</v>
      </c>
    </row>
    <row r="49" spans="2:8" x14ac:dyDescent="0.2">
      <c r="B49" s="26"/>
      <c r="C49" s="30"/>
      <c r="D49" s="28"/>
      <c r="E49" s="244"/>
      <c r="F49" s="245"/>
      <c r="G49" s="246"/>
      <c r="H49" s="41">
        <f t="shared" si="1"/>
        <v>0</v>
      </c>
    </row>
    <row r="50" spans="2:8" x14ac:dyDescent="0.2">
      <c r="B50" s="26"/>
      <c r="C50" s="30"/>
      <c r="D50" s="28"/>
      <c r="E50" s="244"/>
      <c r="F50" s="245"/>
      <c r="G50" s="246"/>
      <c r="H50" s="41">
        <f t="shared" si="1"/>
        <v>0</v>
      </c>
    </row>
    <row r="51" spans="2:8" x14ac:dyDescent="0.2">
      <c r="B51" s="26"/>
      <c r="C51" s="30"/>
      <c r="D51" s="28"/>
      <c r="E51" s="244"/>
      <c r="F51" s="245"/>
      <c r="G51" s="246"/>
      <c r="H51" s="41">
        <f t="shared" si="1"/>
        <v>0</v>
      </c>
    </row>
    <row r="52" spans="2:8" x14ac:dyDescent="0.2">
      <c r="B52" s="26"/>
      <c r="C52" s="30"/>
      <c r="D52" s="28"/>
      <c r="E52" s="244"/>
      <c r="F52" s="245"/>
      <c r="G52" s="246"/>
      <c r="H52" s="41">
        <f t="shared" si="1"/>
        <v>0</v>
      </c>
    </row>
    <row r="53" spans="2:8" x14ac:dyDescent="0.2">
      <c r="B53" s="26"/>
      <c r="C53" s="30"/>
      <c r="D53" s="28"/>
      <c r="E53" s="244"/>
      <c r="F53" s="245"/>
      <c r="G53" s="246"/>
      <c r="H53" s="41">
        <f t="shared" si="1"/>
        <v>0</v>
      </c>
    </row>
    <row r="54" spans="2:8" ht="15" thickBot="1" x14ac:dyDescent="0.25">
      <c r="B54" s="26"/>
      <c r="C54" s="32"/>
      <c r="D54" s="28"/>
      <c r="E54" s="247"/>
      <c r="F54" s="248"/>
      <c r="G54" s="249"/>
      <c r="H54" s="41">
        <f t="shared" si="1"/>
        <v>0</v>
      </c>
    </row>
    <row r="55" spans="2:8" ht="15.75" thickTop="1" x14ac:dyDescent="0.2">
      <c r="B55" s="256" t="s">
        <v>65</v>
      </c>
      <c r="C55" s="257"/>
      <c r="D55" s="52">
        <f>SUM(D38:D54)</f>
        <v>0</v>
      </c>
      <c r="E55" s="259"/>
      <c r="F55" s="260"/>
      <c r="G55" s="261"/>
    </row>
    <row r="56" spans="2:8" x14ac:dyDescent="0.2">
      <c r="B56" s="45"/>
      <c r="C56" s="45"/>
      <c r="E56" s="44"/>
    </row>
    <row r="57" spans="2:8" x14ac:dyDescent="0.2">
      <c r="B57" s="45"/>
      <c r="C57" s="45"/>
      <c r="E57" s="44"/>
    </row>
    <row r="58" spans="2:8" x14ac:dyDescent="0.2">
      <c r="B58" s="45"/>
      <c r="C58" s="45"/>
      <c r="E58" s="44"/>
    </row>
    <row r="59" spans="2:8" x14ac:dyDescent="0.2">
      <c r="B59" s="45"/>
      <c r="C59" s="45"/>
      <c r="E59" s="44"/>
    </row>
    <row r="60" spans="2:8" ht="28.5" customHeight="1" x14ac:dyDescent="0.2">
      <c r="B60" s="258" t="s">
        <v>66</v>
      </c>
      <c r="C60" s="253"/>
      <c r="D60" s="53">
        <f>(D34-D55)</f>
        <v>0</v>
      </c>
      <c r="E60" s="44"/>
    </row>
    <row r="61" spans="2:8" ht="29.25" customHeight="1" x14ac:dyDescent="0.2">
      <c r="B61" s="252" t="s">
        <v>21</v>
      </c>
      <c r="C61" s="253"/>
      <c r="D61" s="54">
        <f>IF(G10&gt;0,D60/G10,0)</f>
        <v>0</v>
      </c>
      <c r="E61" s="44"/>
    </row>
    <row r="62" spans="2:8" ht="28.5" customHeight="1" x14ac:dyDescent="0.2">
      <c r="B62" s="252" t="s">
        <v>62</v>
      </c>
      <c r="C62" s="253"/>
      <c r="D62" s="152">
        <f>MIN(B17:B33,B38:B54)</f>
        <v>0</v>
      </c>
      <c r="E62" s="44"/>
    </row>
    <row r="63" spans="2:8" ht="30.75" customHeight="1" x14ac:dyDescent="0.2">
      <c r="B63" s="252" t="s">
        <v>71</v>
      </c>
      <c r="C63" s="253"/>
      <c r="D63" s="152">
        <f>MAX(B17:B33,B38:B54)</f>
        <v>0</v>
      </c>
      <c r="E63" s="44"/>
    </row>
    <row r="64" spans="2:8" x14ac:dyDescent="0.2">
      <c r="B64" s="45"/>
      <c r="C64" s="45"/>
      <c r="E64" s="44"/>
    </row>
    <row r="65" spans="2:7" x14ac:dyDescent="0.2">
      <c r="B65" s="45"/>
      <c r="C65" s="45"/>
      <c r="E65" s="44"/>
    </row>
    <row r="66" spans="2:7" x14ac:dyDescent="0.2">
      <c r="B66" s="45"/>
      <c r="C66" s="45"/>
      <c r="E66" s="44"/>
    </row>
    <row r="67" spans="2:7" x14ac:dyDescent="0.2">
      <c r="B67" s="45"/>
      <c r="C67" s="45"/>
      <c r="E67" s="44"/>
    </row>
    <row r="68" spans="2:7" x14ac:dyDescent="0.2">
      <c r="B68" s="45"/>
      <c r="C68" s="45"/>
      <c r="E68" s="44"/>
    </row>
    <row r="69" spans="2:7" ht="15" x14ac:dyDescent="0.2">
      <c r="B69" s="223" t="s">
        <v>15</v>
      </c>
      <c r="C69" s="224"/>
      <c r="D69" s="224"/>
      <c r="E69" s="224"/>
      <c r="F69" s="224"/>
      <c r="G69" s="225"/>
    </row>
    <row r="70" spans="2:7" ht="35.25" customHeight="1" x14ac:dyDescent="0.2">
      <c r="B70" s="7" t="s">
        <v>74</v>
      </c>
      <c r="C70" s="7" t="s">
        <v>63</v>
      </c>
      <c r="D70" s="270" t="s">
        <v>16</v>
      </c>
      <c r="E70" s="271"/>
      <c r="F70" s="227" t="s">
        <v>88</v>
      </c>
      <c r="G70" s="229"/>
    </row>
    <row r="71" spans="2:7" x14ac:dyDescent="0.2">
      <c r="B71" s="26"/>
      <c r="C71" s="30"/>
      <c r="D71" s="230"/>
      <c r="E71" s="231"/>
      <c r="F71" s="230"/>
      <c r="G71" s="232"/>
    </row>
    <row r="72" spans="2:7" x14ac:dyDescent="0.2">
      <c r="B72" s="26"/>
      <c r="C72" s="30"/>
      <c r="D72" s="244"/>
      <c r="E72" s="245"/>
      <c r="F72" s="244"/>
      <c r="G72" s="246"/>
    </row>
    <row r="73" spans="2:7" x14ac:dyDescent="0.2">
      <c r="B73" s="26"/>
      <c r="C73" s="30"/>
      <c r="D73" s="244"/>
      <c r="E73" s="245"/>
      <c r="F73" s="244"/>
      <c r="G73" s="246"/>
    </row>
    <row r="74" spans="2:7" x14ac:dyDescent="0.2">
      <c r="B74" s="26"/>
      <c r="C74" s="30"/>
      <c r="D74" s="244"/>
      <c r="E74" s="245"/>
      <c r="F74" s="244"/>
      <c r="G74" s="246"/>
    </row>
    <row r="75" spans="2:7" x14ac:dyDescent="0.2">
      <c r="B75" s="26"/>
      <c r="C75" s="30"/>
      <c r="D75" s="244"/>
      <c r="E75" s="245"/>
      <c r="F75" s="244"/>
      <c r="G75" s="246"/>
    </row>
    <row r="76" spans="2:7" x14ac:dyDescent="0.2">
      <c r="B76" s="26"/>
      <c r="C76" s="30"/>
      <c r="D76" s="244"/>
      <c r="E76" s="245"/>
      <c r="F76" s="244"/>
      <c r="G76" s="246"/>
    </row>
    <row r="77" spans="2:7" x14ac:dyDescent="0.2">
      <c r="B77" s="26"/>
      <c r="C77" s="30"/>
      <c r="D77" s="244"/>
      <c r="E77" s="245"/>
      <c r="F77" s="244"/>
      <c r="G77" s="246"/>
    </row>
    <row r="78" spans="2:7" x14ac:dyDescent="0.2">
      <c r="B78" s="26"/>
      <c r="C78" s="30"/>
      <c r="D78" s="244"/>
      <c r="E78" s="245"/>
      <c r="F78" s="244"/>
      <c r="G78" s="246"/>
    </row>
    <row r="79" spans="2:7" x14ac:dyDescent="0.2">
      <c r="B79" s="26"/>
      <c r="C79" s="30"/>
      <c r="D79" s="244"/>
      <c r="E79" s="245"/>
      <c r="F79" s="244"/>
      <c r="G79" s="246"/>
    </row>
    <row r="80" spans="2:7" x14ac:dyDescent="0.2">
      <c r="B80" s="26"/>
      <c r="C80" s="30"/>
      <c r="D80" s="244"/>
      <c r="E80" s="245"/>
      <c r="F80" s="244"/>
      <c r="G80" s="246"/>
    </row>
    <row r="81" spans="2:8" x14ac:dyDescent="0.2">
      <c r="B81" s="26"/>
      <c r="C81" s="30"/>
      <c r="D81" s="244"/>
      <c r="E81" s="245"/>
      <c r="F81" s="244"/>
      <c r="G81" s="246"/>
    </row>
    <row r="82" spans="2:8" x14ac:dyDescent="0.2">
      <c r="B82" s="26"/>
      <c r="C82" s="30"/>
      <c r="D82" s="244"/>
      <c r="E82" s="245"/>
      <c r="F82" s="244"/>
      <c r="G82" s="246"/>
    </row>
    <row r="83" spans="2:8" x14ac:dyDescent="0.2">
      <c r="B83" s="26"/>
      <c r="C83" s="30"/>
      <c r="D83" s="244"/>
      <c r="E83" s="245"/>
      <c r="F83" s="244"/>
      <c r="G83" s="246"/>
    </row>
    <row r="84" spans="2:8" x14ac:dyDescent="0.2">
      <c r="B84" s="26"/>
      <c r="C84" s="30"/>
      <c r="D84" s="244"/>
      <c r="E84" s="245"/>
      <c r="F84" s="244"/>
      <c r="G84" s="246"/>
    </row>
    <row r="85" spans="2:8" x14ac:dyDescent="0.2">
      <c r="B85" s="26"/>
      <c r="C85" s="30"/>
      <c r="D85" s="244"/>
      <c r="E85" s="245"/>
      <c r="F85" s="244"/>
      <c r="G85" s="246"/>
    </row>
    <row r="86" spans="2:8" x14ac:dyDescent="0.2">
      <c r="B86" s="26"/>
      <c r="C86" s="30"/>
      <c r="D86" s="244"/>
      <c r="E86" s="245"/>
      <c r="F86" s="244"/>
      <c r="G86" s="246"/>
    </row>
    <row r="87" spans="2:8" x14ac:dyDescent="0.2">
      <c r="B87" s="26"/>
      <c r="C87" s="33"/>
      <c r="D87" s="254"/>
      <c r="E87" s="266"/>
      <c r="F87" s="254"/>
      <c r="G87" s="264"/>
    </row>
    <row r="88" spans="2:8" x14ac:dyDescent="0.2">
      <c r="E88" s="44"/>
    </row>
    <row r="89" spans="2:8" ht="15" x14ac:dyDescent="0.2">
      <c r="B89" s="223" t="s">
        <v>87</v>
      </c>
      <c r="C89" s="224"/>
      <c r="D89" s="224"/>
      <c r="E89" s="224"/>
      <c r="F89" s="224"/>
      <c r="G89" s="225"/>
    </row>
    <row r="90" spans="2:8" s="40" customFormat="1" ht="32.25" customHeight="1" x14ac:dyDescent="0.2">
      <c r="B90" s="7" t="s">
        <v>74</v>
      </c>
      <c r="C90" s="7" t="s">
        <v>63</v>
      </c>
      <c r="D90" s="9" t="s">
        <v>75</v>
      </c>
      <c r="E90" s="227" t="s">
        <v>17</v>
      </c>
      <c r="F90" s="228"/>
      <c r="G90" s="229"/>
      <c r="H90" s="46"/>
    </row>
    <row r="91" spans="2:8" x14ac:dyDescent="0.2">
      <c r="B91" s="26"/>
      <c r="C91" s="34"/>
      <c r="D91" s="26"/>
      <c r="E91" s="230"/>
      <c r="F91" s="231"/>
      <c r="G91" s="232"/>
    </row>
    <row r="92" spans="2:8" x14ac:dyDescent="0.2">
      <c r="B92" s="26"/>
      <c r="C92" s="30"/>
      <c r="D92" s="26"/>
      <c r="E92" s="244"/>
      <c r="F92" s="245"/>
      <c r="G92" s="246"/>
    </row>
    <row r="93" spans="2:8" x14ac:dyDescent="0.2">
      <c r="B93" s="26"/>
      <c r="C93" s="30"/>
      <c r="D93" s="26"/>
      <c r="E93" s="244"/>
      <c r="F93" s="245"/>
      <c r="G93" s="246"/>
    </row>
    <row r="94" spans="2:8" x14ac:dyDescent="0.2">
      <c r="B94" s="26"/>
      <c r="C94" s="30"/>
      <c r="D94" s="26"/>
      <c r="E94" s="244"/>
      <c r="F94" s="245"/>
      <c r="G94" s="246"/>
    </row>
    <row r="95" spans="2:8" x14ac:dyDescent="0.2">
      <c r="B95" s="26"/>
      <c r="C95" s="30"/>
      <c r="D95" s="26"/>
      <c r="E95" s="244"/>
      <c r="F95" s="245"/>
      <c r="G95" s="246"/>
    </row>
    <row r="96" spans="2:8" x14ac:dyDescent="0.2">
      <c r="B96" s="26"/>
      <c r="C96" s="30"/>
      <c r="D96" s="26"/>
      <c r="E96" s="244"/>
      <c r="F96" s="245"/>
      <c r="G96" s="246"/>
    </row>
    <row r="97" spans="2:7" x14ac:dyDescent="0.2">
      <c r="B97" s="26"/>
      <c r="C97" s="30"/>
      <c r="D97" s="26"/>
      <c r="E97" s="244"/>
      <c r="F97" s="245"/>
      <c r="G97" s="246"/>
    </row>
    <row r="98" spans="2:7" x14ac:dyDescent="0.2">
      <c r="B98" s="26"/>
      <c r="C98" s="30"/>
      <c r="D98" s="26"/>
      <c r="E98" s="244"/>
      <c r="F98" s="245"/>
      <c r="G98" s="246"/>
    </row>
    <row r="99" spans="2:7" x14ac:dyDescent="0.2">
      <c r="B99" s="26"/>
      <c r="C99" s="30"/>
      <c r="D99" s="26"/>
      <c r="E99" s="244"/>
      <c r="F99" s="245"/>
      <c r="G99" s="246"/>
    </row>
    <row r="100" spans="2:7" x14ac:dyDescent="0.2">
      <c r="B100" s="26"/>
      <c r="C100" s="30"/>
      <c r="D100" s="26"/>
      <c r="E100" s="244"/>
      <c r="F100" s="245"/>
      <c r="G100" s="246"/>
    </row>
    <row r="101" spans="2:7" x14ac:dyDescent="0.2">
      <c r="B101" s="26"/>
      <c r="C101" s="30"/>
      <c r="D101" s="26"/>
      <c r="E101" s="244"/>
      <c r="F101" s="245"/>
      <c r="G101" s="246"/>
    </row>
    <row r="102" spans="2:7" x14ac:dyDescent="0.2">
      <c r="B102" s="26"/>
      <c r="C102" s="30"/>
      <c r="D102" s="26"/>
      <c r="E102" s="244"/>
      <c r="F102" s="245"/>
      <c r="G102" s="246"/>
    </row>
    <row r="103" spans="2:7" x14ac:dyDescent="0.2">
      <c r="B103" s="26"/>
      <c r="C103" s="30"/>
      <c r="D103" s="26"/>
      <c r="E103" s="244"/>
      <c r="F103" s="245"/>
      <c r="G103" s="246"/>
    </row>
    <row r="104" spans="2:7" x14ac:dyDescent="0.2">
      <c r="B104" s="26"/>
      <c r="C104" s="30"/>
      <c r="D104" s="26"/>
      <c r="E104" s="244"/>
      <c r="F104" s="245"/>
      <c r="G104" s="246"/>
    </row>
    <row r="105" spans="2:7" x14ac:dyDescent="0.2">
      <c r="B105" s="26"/>
      <c r="C105" s="30"/>
      <c r="D105" s="26"/>
      <c r="E105" s="244"/>
      <c r="F105" s="245"/>
      <c r="G105" s="246"/>
    </row>
    <row r="106" spans="2:7" x14ac:dyDescent="0.2">
      <c r="B106" s="26"/>
      <c r="C106" s="30"/>
      <c r="D106" s="26"/>
      <c r="E106" s="244"/>
      <c r="F106" s="245"/>
      <c r="G106" s="246"/>
    </row>
    <row r="107" spans="2:7" x14ac:dyDescent="0.2">
      <c r="B107" s="26"/>
      <c r="C107" s="33"/>
      <c r="D107" s="26"/>
      <c r="E107" s="254"/>
      <c r="F107" s="266"/>
      <c r="G107" s="264"/>
    </row>
    <row r="109" spans="2:7" ht="15" x14ac:dyDescent="0.2">
      <c r="B109" s="223" t="s">
        <v>89</v>
      </c>
      <c r="C109" s="224"/>
      <c r="D109" s="224"/>
      <c r="E109" s="224"/>
      <c r="F109" s="224"/>
      <c r="G109" s="225"/>
    </row>
    <row r="110" spans="2:7" ht="15" x14ac:dyDescent="0.2">
      <c r="B110" s="7" t="s">
        <v>74</v>
      </c>
      <c r="C110" s="7" t="s">
        <v>63</v>
      </c>
      <c r="D110" s="263" t="s">
        <v>18</v>
      </c>
      <c r="E110" s="251"/>
      <c r="F110" s="263" t="s">
        <v>19</v>
      </c>
      <c r="G110" s="269"/>
    </row>
    <row r="111" spans="2:7" x14ac:dyDescent="0.2">
      <c r="B111" s="26"/>
      <c r="C111" s="30"/>
      <c r="D111" s="230"/>
      <c r="E111" s="268"/>
      <c r="F111" s="230"/>
      <c r="G111" s="267"/>
    </row>
    <row r="112" spans="2:7" x14ac:dyDescent="0.2">
      <c r="B112" s="26"/>
      <c r="C112" s="30"/>
      <c r="D112" s="244"/>
      <c r="E112" s="262"/>
      <c r="F112" s="244"/>
      <c r="G112" s="250"/>
    </row>
    <row r="113" spans="2:7" x14ac:dyDescent="0.2">
      <c r="B113" s="26"/>
      <c r="C113" s="30"/>
      <c r="D113" s="244"/>
      <c r="E113" s="262"/>
      <c r="F113" s="244"/>
      <c r="G113" s="250"/>
    </row>
    <row r="114" spans="2:7" x14ac:dyDescent="0.2">
      <c r="B114" s="26"/>
      <c r="C114" s="30"/>
      <c r="D114" s="244"/>
      <c r="E114" s="262"/>
      <c r="F114" s="244"/>
      <c r="G114" s="250"/>
    </row>
    <row r="115" spans="2:7" x14ac:dyDescent="0.2">
      <c r="B115" s="26"/>
      <c r="C115" s="30"/>
      <c r="D115" s="244"/>
      <c r="E115" s="262"/>
      <c r="F115" s="244"/>
      <c r="G115" s="250"/>
    </row>
    <row r="116" spans="2:7" x14ac:dyDescent="0.2">
      <c r="B116" s="26"/>
      <c r="C116" s="30"/>
      <c r="D116" s="244"/>
      <c r="E116" s="262"/>
      <c r="F116" s="244"/>
      <c r="G116" s="250"/>
    </row>
    <row r="117" spans="2:7" x14ac:dyDescent="0.2">
      <c r="B117" s="26"/>
      <c r="C117" s="30"/>
      <c r="D117" s="244"/>
      <c r="E117" s="262"/>
      <c r="F117" s="244"/>
      <c r="G117" s="250"/>
    </row>
    <row r="118" spans="2:7" x14ac:dyDescent="0.2">
      <c r="B118" s="26"/>
      <c r="C118" s="30"/>
      <c r="D118" s="244"/>
      <c r="E118" s="262"/>
      <c r="F118" s="244"/>
      <c r="G118" s="250"/>
    </row>
    <row r="119" spans="2:7" x14ac:dyDescent="0.2">
      <c r="B119" s="26"/>
      <c r="C119" s="30"/>
      <c r="D119" s="244"/>
      <c r="E119" s="262"/>
      <c r="F119" s="244"/>
      <c r="G119" s="250"/>
    </row>
    <row r="120" spans="2:7" x14ac:dyDescent="0.2">
      <c r="B120" s="26"/>
      <c r="C120" s="30"/>
      <c r="D120" s="244"/>
      <c r="E120" s="262"/>
      <c r="F120" s="244"/>
      <c r="G120" s="250"/>
    </row>
    <row r="121" spans="2:7" x14ac:dyDescent="0.2">
      <c r="B121" s="26"/>
      <c r="C121" s="30"/>
      <c r="D121" s="244"/>
      <c r="E121" s="262"/>
      <c r="F121" s="244"/>
      <c r="G121" s="250"/>
    </row>
    <row r="122" spans="2:7" x14ac:dyDescent="0.2">
      <c r="B122" s="26"/>
      <c r="C122" s="30"/>
      <c r="D122" s="244"/>
      <c r="E122" s="262"/>
      <c r="F122" s="244"/>
      <c r="G122" s="250"/>
    </row>
    <row r="123" spans="2:7" x14ac:dyDescent="0.2">
      <c r="B123" s="26"/>
      <c r="C123" s="30"/>
      <c r="D123" s="244"/>
      <c r="E123" s="262"/>
      <c r="F123" s="244"/>
      <c r="G123" s="250"/>
    </row>
    <row r="124" spans="2:7" x14ac:dyDescent="0.2">
      <c r="B124" s="26"/>
      <c r="C124" s="30"/>
      <c r="D124" s="244"/>
      <c r="E124" s="262"/>
      <c r="F124" s="244"/>
      <c r="G124" s="250"/>
    </row>
    <row r="125" spans="2:7" x14ac:dyDescent="0.2">
      <c r="B125" s="26"/>
      <c r="C125" s="30"/>
      <c r="D125" s="244"/>
      <c r="E125" s="262"/>
      <c r="F125" s="244"/>
      <c r="G125" s="250"/>
    </row>
    <row r="126" spans="2:7" x14ac:dyDescent="0.2">
      <c r="B126" s="26"/>
      <c r="C126" s="30"/>
      <c r="D126" s="244"/>
      <c r="E126" s="262"/>
      <c r="F126" s="244"/>
      <c r="G126" s="250"/>
    </row>
    <row r="127" spans="2:7" x14ac:dyDescent="0.2">
      <c r="B127" s="26"/>
      <c r="C127" s="33"/>
      <c r="D127" s="254"/>
      <c r="E127" s="265"/>
      <c r="F127" s="254"/>
      <c r="G127" s="255"/>
    </row>
  </sheetData>
  <sheetProtection insertRows="0"/>
  <mergeCells count="159">
    <mergeCell ref="B2:G2"/>
    <mergeCell ref="E6:F6"/>
    <mergeCell ref="E16:G16"/>
    <mergeCell ref="E17:G17"/>
    <mergeCell ref="C4:G4"/>
    <mergeCell ref="C5:D5"/>
    <mergeCell ref="F5:G5"/>
    <mergeCell ref="D8:G8"/>
    <mergeCell ref="C3:G3"/>
    <mergeCell ref="B15:G15"/>
    <mergeCell ref="C6:D6"/>
    <mergeCell ref="C7:G7"/>
    <mergeCell ref="E10:F10"/>
    <mergeCell ref="C13:D13"/>
    <mergeCell ref="E13:F13"/>
    <mergeCell ref="E98:G98"/>
    <mergeCell ref="E48:G48"/>
    <mergeCell ref="B63:C63"/>
    <mergeCell ref="F87:G87"/>
    <mergeCell ref="F81:G81"/>
    <mergeCell ref="F86:G86"/>
    <mergeCell ref="B8:C8"/>
    <mergeCell ref="E49:G49"/>
    <mergeCell ref="E12:F12"/>
    <mergeCell ref="E20:G20"/>
    <mergeCell ref="E21:G21"/>
    <mergeCell ref="E22:G22"/>
    <mergeCell ref="E50:G50"/>
    <mergeCell ref="E19:G19"/>
    <mergeCell ref="E18:G18"/>
    <mergeCell ref="B9:C9"/>
    <mergeCell ref="D9:G9"/>
    <mergeCell ref="B10:C10"/>
    <mergeCell ref="B11:C11"/>
    <mergeCell ref="B12:C12"/>
    <mergeCell ref="E11:F11"/>
    <mergeCell ref="D83:E83"/>
    <mergeCell ref="D84:E84"/>
    <mergeCell ref="B61:C61"/>
    <mergeCell ref="D127:E127"/>
    <mergeCell ref="D85:E85"/>
    <mergeCell ref="D86:E86"/>
    <mergeCell ref="D87:E87"/>
    <mergeCell ref="E102:G102"/>
    <mergeCell ref="E103:G103"/>
    <mergeCell ref="F85:G85"/>
    <mergeCell ref="E97:G97"/>
    <mergeCell ref="E104:G104"/>
    <mergeCell ref="D113:E113"/>
    <mergeCell ref="F119:G119"/>
    <mergeCell ref="F127:G127"/>
    <mergeCell ref="B89:G89"/>
    <mergeCell ref="F126:G126"/>
    <mergeCell ref="F117:G117"/>
    <mergeCell ref="F118:G118"/>
    <mergeCell ref="D114:E114"/>
    <mergeCell ref="E95:G95"/>
    <mergeCell ref="E96:G96"/>
    <mergeCell ref="E92:G92"/>
    <mergeCell ref="E93:G93"/>
    <mergeCell ref="F110:G110"/>
    <mergeCell ref="E90:G90"/>
    <mergeCell ref="E105:G105"/>
    <mergeCell ref="D125:E125"/>
    <mergeCell ref="D126:E126"/>
    <mergeCell ref="F111:G111"/>
    <mergeCell ref="F112:G112"/>
    <mergeCell ref="D112:E112"/>
    <mergeCell ref="D82:E82"/>
    <mergeCell ref="D115:E115"/>
    <mergeCell ref="D117:E117"/>
    <mergeCell ref="F125:G125"/>
    <mergeCell ref="D118:E118"/>
    <mergeCell ref="F113:G113"/>
    <mergeCell ref="D123:E123"/>
    <mergeCell ref="D124:E124"/>
    <mergeCell ref="F121:G121"/>
    <mergeCell ref="F122:G122"/>
    <mergeCell ref="F123:G123"/>
    <mergeCell ref="F124:G124"/>
    <mergeCell ref="D122:E122"/>
    <mergeCell ref="D121:E121"/>
    <mergeCell ref="F120:G120"/>
    <mergeCell ref="D120:E120"/>
    <mergeCell ref="D119:E119"/>
    <mergeCell ref="D116:E116"/>
    <mergeCell ref="E100:G100"/>
    <mergeCell ref="D111:E111"/>
    <mergeCell ref="E99:G99"/>
    <mergeCell ref="F114:G114"/>
    <mergeCell ref="F115:G115"/>
    <mergeCell ref="F116:G116"/>
    <mergeCell ref="D110:E110"/>
    <mergeCell ref="E107:G107"/>
    <mergeCell ref="B109:G109"/>
    <mergeCell ref="F72:G72"/>
    <mergeCell ref="E106:G106"/>
    <mergeCell ref="F82:G82"/>
    <mergeCell ref="F83:G83"/>
    <mergeCell ref="F84:G84"/>
    <mergeCell ref="F79:G79"/>
    <mergeCell ref="F80:G80"/>
    <mergeCell ref="D77:E77"/>
    <mergeCell ref="E94:G94"/>
    <mergeCell ref="E91:G91"/>
    <mergeCell ref="D78:E78"/>
    <mergeCell ref="D79:E79"/>
    <mergeCell ref="D80:E80"/>
    <mergeCell ref="D81:E81"/>
    <mergeCell ref="F77:G77"/>
    <mergeCell ref="E101:G101"/>
    <mergeCell ref="B34:C34"/>
    <mergeCell ref="E27:G27"/>
    <mergeCell ref="D76:E76"/>
    <mergeCell ref="F76:G76"/>
    <mergeCell ref="F70:G70"/>
    <mergeCell ref="D72:E72"/>
    <mergeCell ref="D70:E70"/>
    <mergeCell ref="D71:E71"/>
    <mergeCell ref="E26:G26"/>
    <mergeCell ref="E51:G51"/>
    <mergeCell ref="E45:G45"/>
    <mergeCell ref="F71:G71"/>
    <mergeCell ref="E34:G34"/>
    <mergeCell ref="E29:G29"/>
    <mergeCell ref="E30:G30"/>
    <mergeCell ref="E44:G44"/>
    <mergeCell ref="E42:G42"/>
    <mergeCell ref="E43:G43"/>
    <mergeCell ref="E46:G46"/>
    <mergeCell ref="E28:G28"/>
    <mergeCell ref="E37:G37"/>
    <mergeCell ref="E55:G55"/>
    <mergeCell ref="B36:G36"/>
    <mergeCell ref="E38:G38"/>
    <mergeCell ref="E23:G23"/>
    <mergeCell ref="E24:G24"/>
    <mergeCell ref="E25:G25"/>
    <mergeCell ref="E47:G47"/>
    <mergeCell ref="E41:G41"/>
    <mergeCell ref="F78:G78"/>
    <mergeCell ref="D73:E73"/>
    <mergeCell ref="D74:E74"/>
    <mergeCell ref="F74:G74"/>
    <mergeCell ref="F75:G75"/>
    <mergeCell ref="D75:E75"/>
    <mergeCell ref="F73:G73"/>
    <mergeCell ref="E52:G52"/>
    <mergeCell ref="E53:G53"/>
    <mergeCell ref="E32:G32"/>
    <mergeCell ref="E33:G33"/>
    <mergeCell ref="E39:G39"/>
    <mergeCell ref="E40:G40"/>
    <mergeCell ref="E54:G54"/>
    <mergeCell ref="B69:G69"/>
    <mergeCell ref="B62:C62"/>
    <mergeCell ref="E31:G31"/>
    <mergeCell ref="B55:C55"/>
    <mergeCell ref="B60:C60"/>
  </mergeCells>
  <phoneticPr fontId="3" type="noConversion"/>
  <conditionalFormatting sqref="D34 D55 D60:D63 C3:G4 C5:D5 F5:G5">
    <cfRule type="cellIs" dxfId="1" priority="1" stopIfTrue="1" operator="equal">
      <formula>0</formula>
    </cfRule>
  </conditionalFormatting>
  <dataValidations xWindow="358" yWindow="362" count="5">
    <dataValidation type="list" allowBlank="1" showInputMessage="1" showErrorMessage="1" errorTitle="Invalid Data!" promptTitle="Refrigerant Type" prompt="Select refrigerant from pull down list (or add new refrigerant type and GWP to lookup table in &quot;Information &amp; Guidance&quot; sheet if not listed. Ensure that you follow the instructions for formatting the data)" sqref="D10" xr:uid="{00000000-0002-0000-0C00-000000000000}">
      <formula1>$H$2:$H$15</formula1>
    </dataValidation>
    <dataValidation type="decimal" allowBlank="1" showInputMessage="1" showErrorMessage="1" errorTitle="Invalid Data" promptTitle="Data Format" prompt="Vlaue must be numeric, between 0.5 and 10,000. Leave blank if not known" sqref="D11" xr:uid="{00000000-0002-0000-0C00-000001000000}">
      <formula1>0.5</formula1>
      <formula2>10000</formula2>
    </dataValidation>
    <dataValidation type="date" allowBlank="1" showInputMessage="1" showErrorMessage="1" errorTitle="Invalid Data!" promptTitle="Date Format" prompt="Enter date in format dd/mm/yy or dd/mm/yyyy. Earliest date is 01/01/2000" sqref="B38:B54 B71:B87 B91:B107 B111:B127 D91:D107 B17:B33" xr:uid="{00000000-0002-0000-0C00-000002000000}">
      <formula1>36526</formula1>
      <formula2>73050</formula2>
    </dataValidation>
    <dataValidation type="decimal" allowBlank="1" showInputMessage="1" showErrorMessage="1" errorTitle="Invalid Data!" promptTitle="Data Format" prompt="Value must be numeric, between 0.1 and 10,000. Leave blank if not known" sqref="D38:D54 D17:D33" xr:uid="{00000000-0002-0000-0C00-000003000000}">
      <formula1>0.1</formula1>
      <formula2>10000</formula2>
    </dataValidation>
    <dataValidation type="decimal" allowBlank="1" showInputMessage="1" showErrorMessage="1" errorTitle="Invalid Data!" promptTitle="Data Format" prompt="Value must be numeric, between 0.1 and 10,000. Leave blank of not known" sqref="G10:G11" xr:uid="{00000000-0002-0000-0C00-000004000000}">
      <formula1>0.1</formula1>
      <formula2>10000</formula2>
    </dataValidation>
  </dataValidations>
  <pageMargins left="0.98425196850393704" right="0.39370078740157483" top="0.98425196850393704" bottom="0.78740157480314965" header="0.70866141732283472" footer="0.51181102362204722"/>
  <pageSetup paperSize="9" scale="64" fitToHeight="2" orientation="portrait"/>
  <headerFooter alignWithMargins="0">
    <oddHeader>&amp;C&amp;14FGas Log - &amp;A</oddHeader>
    <oddFooter>&amp;L&amp;F&amp;CPage &amp;P of &amp;N&amp;RPrinted on &amp;D</oddFooter>
  </headerFooter>
  <rowBreaks count="1" manualBreakCount="1">
    <brk id="68" max="16383" man="1"/>
  </rowBreaks>
  <colBreaks count="1" manualBreakCount="1">
    <brk id="7" max="1048575" man="1"/>
  </colBreak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H127"/>
  <sheetViews>
    <sheetView showGridLines="0" zoomScaleNormal="100" workbookViewId="0">
      <selection activeCell="G6" sqref="G6"/>
    </sheetView>
  </sheetViews>
  <sheetFormatPr defaultColWidth="11.42578125" defaultRowHeight="14.25" x14ac:dyDescent="0.2"/>
  <cols>
    <col min="1" max="1" width="3" style="37" customWidth="1"/>
    <col min="2" max="2" width="20.85546875" style="37" customWidth="1"/>
    <col min="3" max="3" width="29.42578125" style="37" customWidth="1"/>
    <col min="4" max="4" width="17.28515625" style="37" customWidth="1"/>
    <col min="5" max="5" width="20" style="37" customWidth="1"/>
    <col min="6" max="6" width="27" style="37" customWidth="1"/>
    <col min="7" max="7" width="23.42578125" style="37" customWidth="1"/>
    <col min="8" max="8" width="12.42578125" style="36" customWidth="1"/>
    <col min="9" max="16384" width="11.42578125" style="37"/>
  </cols>
  <sheetData>
    <row r="1" spans="2:8" x14ac:dyDescent="0.2">
      <c r="H1" s="120"/>
    </row>
    <row r="2" spans="2:8" ht="27" customHeight="1" x14ac:dyDescent="0.2">
      <c r="B2" s="223" t="s">
        <v>10</v>
      </c>
      <c r="C2" s="224"/>
      <c r="D2" s="224"/>
      <c r="E2" s="224"/>
      <c r="F2" s="224"/>
      <c r="G2" s="225"/>
      <c r="H2" s="120" t="str">
        <f>'Information &amp; Guidance'!L4</f>
        <v>R134a</v>
      </c>
    </row>
    <row r="3" spans="2:8" ht="18" customHeight="1" x14ac:dyDescent="0.2">
      <c r="B3" s="48" t="s">
        <v>151</v>
      </c>
      <c r="C3" s="233">
        <f>'FGas Log Summary'!C3</f>
        <v>0</v>
      </c>
      <c r="D3" s="233"/>
      <c r="E3" s="233"/>
      <c r="F3" s="233"/>
      <c r="G3" s="233"/>
      <c r="H3" s="50" t="str">
        <f>'Information &amp; Guidance'!L5</f>
        <v>R22</v>
      </c>
    </row>
    <row r="4" spans="2:8" ht="18" customHeight="1" x14ac:dyDescent="0.2">
      <c r="B4" s="48" t="s">
        <v>152</v>
      </c>
      <c r="C4" s="233">
        <f>'FGas Log Summary'!C4</f>
        <v>0</v>
      </c>
      <c r="D4" s="233"/>
      <c r="E4" s="233"/>
      <c r="F4" s="233"/>
      <c r="G4" s="233"/>
      <c r="H4" s="50" t="str">
        <f>'Information &amp; Guidance'!L6</f>
        <v>R403A</v>
      </c>
    </row>
    <row r="5" spans="2:8" ht="18" customHeight="1" x14ac:dyDescent="0.2">
      <c r="B5" s="48" t="s">
        <v>153</v>
      </c>
      <c r="C5" s="233">
        <f>'FGas Log Summary'!C5</f>
        <v>0</v>
      </c>
      <c r="D5" s="233"/>
      <c r="E5" s="156" t="s">
        <v>154</v>
      </c>
      <c r="F5" s="234">
        <f>'FGas Log Summary'!H5</f>
        <v>0</v>
      </c>
      <c r="G5" s="233"/>
      <c r="H5" s="50" t="str">
        <f>'Information &amp; Guidance'!L7</f>
        <v>R403B</v>
      </c>
    </row>
    <row r="6" spans="2:8" ht="18" customHeight="1" x14ac:dyDescent="0.2">
      <c r="B6" s="8" t="s">
        <v>23</v>
      </c>
      <c r="C6" s="239" t="s">
        <v>156</v>
      </c>
      <c r="D6" s="276"/>
      <c r="E6" s="226" t="s">
        <v>67</v>
      </c>
      <c r="F6" s="196"/>
      <c r="G6" s="147" t="s">
        <v>157</v>
      </c>
      <c r="H6" s="50" t="str">
        <f>'Information &amp; Guidance'!L8</f>
        <v>R404A</v>
      </c>
    </row>
    <row r="7" spans="2:8" ht="18" customHeight="1" x14ac:dyDescent="0.2">
      <c r="B7" s="47" t="s">
        <v>22</v>
      </c>
      <c r="C7" s="241"/>
      <c r="D7" s="280"/>
      <c r="E7" s="280"/>
      <c r="F7" s="280"/>
      <c r="G7" s="280"/>
      <c r="H7" s="50" t="str">
        <f>'Information &amp; Guidance'!L9</f>
        <v>R407C</v>
      </c>
    </row>
    <row r="8" spans="2:8" ht="18" customHeight="1" x14ac:dyDescent="0.2">
      <c r="B8" s="223" t="s">
        <v>86</v>
      </c>
      <c r="C8" s="238"/>
      <c r="D8" s="235"/>
      <c r="E8" s="236"/>
      <c r="F8" s="236"/>
      <c r="G8" s="237"/>
      <c r="H8" s="50" t="str">
        <f>'Information &amp; Guidance'!L10</f>
        <v>R408A</v>
      </c>
    </row>
    <row r="9" spans="2:8" ht="18" customHeight="1" x14ac:dyDescent="0.2">
      <c r="B9" s="226" t="s">
        <v>11</v>
      </c>
      <c r="C9" s="243"/>
      <c r="D9" s="235"/>
      <c r="E9" s="236"/>
      <c r="F9" s="236"/>
      <c r="G9" s="237"/>
      <c r="H9" s="50" t="str">
        <f>'Information &amp; Guidance'!L11</f>
        <v>R409A</v>
      </c>
    </row>
    <row r="10" spans="2:8" ht="18" customHeight="1" x14ac:dyDescent="0.2">
      <c r="B10" s="223" t="s">
        <v>12</v>
      </c>
      <c r="C10" s="238"/>
      <c r="D10" s="148"/>
      <c r="E10" s="272" t="s">
        <v>72</v>
      </c>
      <c r="F10" s="196"/>
      <c r="G10" s="149"/>
      <c r="H10" s="50" t="str">
        <f>'Information &amp; Guidance'!L12</f>
        <v>R410A</v>
      </c>
    </row>
    <row r="11" spans="2:8" ht="18" customHeight="1" x14ac:dyDescent="0.2">
      <c r="B11" s="223" t="s">
        <v>79</v>
      </c>
      <c r="C11" s="238"/>
      <c r="D11" s="148"/>
      <c r="E11" s="223" t="s">
        <v>82</v>
      </c>
      <c r="F11" s="251"/>
      <c r="G11" s="149"/>
      <c r="H11" s="50" t="str">
        <f>'Information &amp; Guidance'!L13</f>
        <v>R422D</v>
      </c>
    </row>
    <row r="12" spans="2:8" ht="18" customHeight="1" x14ac:dyDescent="0.2">
      <c r="B12" s="223" t="s">
        <v>80</v>
      </c>
      <c r="C12" s="238"/>
      <c r="D12" s="148"/>
      <c r="E12" s="223" t="s">
        <v>81</v>
      </c>
      <c r="F12" s="251"/>
      <c r="G12" s="149"/>
      <c r="H12" s="50" t="str">
        <f>'Information &amp; Guidance'!L14</f>
        <v>R407A</v>
      </c>
    </row>
    <row r="13" spans="2:8" ht="18" customHeight="1" x14ac:dyDescent="0.2">
      <c r="B13" s="8" t="s">
        <v>13</v>
      </c>
      <c r="C13" s="273"/>
      <c r="D13" s="273"/>
      <c r="E13" s="226" t="s">
        <v>14</v>
      </c>
      <c r="F13" s="243"/>
      <c r="G13" s="70"/>
      <c r="H13" s="50" t="str">
        <f>'Information &amp; Guidance'!L15</f>
        <v>R407F</v>
      </c>
    </row>
    <row r="14" spans="2:8" x14ac:dyDescent="0.2">
      <c r="B14" s="38"/>
      <c r="C14" s="38"/>
      <c r="D14" s="38"/>
      <c r="E14" s="39"/>
      <c r="F14" s="39"/>
      <c r="G14" s="39"/>
      <c r="H14" s="50" t="str">
        <f>'Information &amp; Guidance'!L16</f>
        <v>R448A</v>
      </c>
    </row>
    <row r="15" spans="2:8" ht="15" customHeight="1" x14ac:dyDescent="0.2">
      <c r="B15" s="223" t="s">
        <v>8</v>
      </c>
      <c r="C15" s="224"/>
      <c r="D15" s="224"/>
      <c r="E15" s="224"/>
      <c r="F15" s="224"/>
      <c r="G15" s="225"/>
      <c r="H15" s="120" t="str">
        <f>'Information &amp; Guidance'!L17</f>
        <v>R449A</v>
      </c>
    </row>
    <row r="16" spans="2:8" s="40" customFormat="1" ht="30" x14ac:dyDescent="0.2">
      <c r="B16" s="7" t="s">
        <v>74</v>
      </c>
      <c r="C16" s="7" t="s">
        <v>63</v>
      </c>
      <c r="D16" s="9" t="s">
        <v>37</v>
      </c>
      <c r="E16" s="277" t="s">
        <v>90</v>
      </c>
      <c r="F16" s="278"/>
      <c r="G16" s="279"/>
      <c r="H16" s="35" t="s">
        <v>37</v>
      </c>
    </row>
    <row r="17" spans="2:8" x14ac:dyDescent="0.2">
      <c r="B17" s="26"/>
      <c r="C17" s="30"/>
      <c r="D17" s="28"/>
      <c r="E17" s="230"/>
      <c r="F17" s="231"/>
      <c r="G17" s="232"/>
      <c r="H17" s="41">
        <f t="shared" ref="H17:H33" si="0">D17</f>
        <v>0</v>
      </c>
    </row>
    <row r="18" spans="2:8" x14ac:dyDescent="0.2">
      <c r="B18" s="26"/>
      <c r="C18" s="30"/>
      <c r="D18" s="28"/>
      <c r="E18" s="244"/>
      <c r="F18" s="245"/>
      <c r="G18" s="246"/>
      <c r="H18" s="41">
        <f t="shared" si="0"/>
        <v>0</v>
      </c>
    </row>
    <row r="19" spans="2:8" x14ac:dyDescent="0.2">
      <c r="B19" s="26"/>
      <c r="C19" s="30"/>
      <c r="D19" s="28"/>
      <c r="E19" s="244"/>
      <c r="F19" s="245"/>
      <c r="G19" s="246"/>
      <c r="H19" s="41">
        <f t="shared" si="0"/>
        <v>0</v>
      </c>
    </row>
    <row r="20" spans="2:8" x14ac:dyDescent="0.2">
      <c r="B20" s="26"/>
      <c r="C20" s="30"/>
      <c r="D20" s="28"/>
      <c r="E20" s="244"/>
      <c r="F20" s="245"/>
      <c r="G20" s="246"/>
      <c r="H20" s="41">
        <f t="shared" si="0"/>
        <v>0</v>
      </c>
    </row>
    <row r="21" spans="2:8" x14ac:dyDescent="0.2">
      <c r="B21" s="26"/>
      <c r="C21" s="30"/>
      <c r="D21" s="28"/>
      <c r="E21" s="244"/>
      <c r="F21" s="245"/>
      <c r="G21" s="246"/>
      <c r="H21" s="41">
        <f t="shared" si="0"/>
        <v>0</v>
      </c>
    </row>
    <row r="22" spans="2:8" x14ac:dyDescent="0.2">
      <c r="B22" s="26"/>
      <c r="C22" s="30"/>
      <c r="D22" s="28"/>
      <c r="E22" s="244"/>
      <c r="F22" s="245"/>
      <c r="G22" s="246"/>
      <c r="H22" s="41">
        <f t="shared" si="0"/>
        <v>0</v>
      </c>
    </row>
    <row r="23" spans="2:8" x14ac:dyDescent="0.2">
      <c r="B23" s="26"/>
      <c r="C23" s="30"/>
      <c r="D23" s="28"/>
      <c r="E23" s="244"/>
      <c r="F23" s="245"/>
      <c r="G23" s="246"/>
      <c r="H23" s="41">
        <f t="shared" si="0"/>
        <v>0</v>
      </c>
    </row>
    <row r="24" spans="2:8" x14ac:dyDescent="0.2">
      <c r="B24" s="26"/>
      <c r="C24" s="30"/>
      <c r="D24" s="28"/>
      <c r="E24" s="244"/>
      <c r="F24" s="245"/>
      <c r="G24" s="246"/>
      <c r="H24" s="41">
        <f t="shared" si="0"/>
        <v>0</v>
      </c>
    </row>
    <row r="25" spans="2:8" x14ac:dyDescent="0.2">
      <c r="B25" s="26"/>
      <c r="C25" s="30"/>
      <c r="D25" s="28"/>
      <c r="E25" s="244"/>
      <c r="F25" s="245"/>
      <c r="G25" s="246"/>
      <c r="H25" s="41">
        <f t="shared" si="0"/>
        <v>0</v>
      </c>
    </row>
    <row r="26" spans="2:8" x14ac:dyDescent="0.2">
      <c r="B26" s="26"/>
      <c r="C26" s="30"/>
      <c r="D26" s="28"/>
      <c r="E26" s="244"/>
      <c r="F26" s="245"/>
      <c r="G26" s="246"/>
      <c r="H26" s="41">
        <f t="shared" si="0"/>
        <v>0</v>
      </c>
    </row>
    <row r="27" spans="2:8" x14ac:dyDescent="0.2">
      <c r="B27" s="26"/>
      <c r="C27" s="30"/>
      <c r="D27" s="28"/>
      <c r="E27" s="244"/>
      <c r="F27" s="245"/>
      <c r="G27" s="246"/>
      <c r="H27" s="41">
        <f t="shared" si="0"/>
        <v>0</v>
      </c>
    </row>
    <row r="28" spans="2:8" x14ac:dyDescent="0.2">
      <c r="B28" s="26"/>
      <c r="C28" s="30"/>
      <c r="D28" s="28"/>
      <c r="E28" s="244"/>
      <c r="F28" s="245"/>
      <c r="G28" s="246"/>
      <c r="H28" s="41">
        <f t="shared" si="0"/>
        <v>0</v>
      </c>
    </row>
    <row r="29" spans="2:8" x14ac:dyDescent="0.2">
      <c r="B29" s="26"/>
      <c r="C29" s="30"/>
      <c r="D29" s="28"/>
      <c r="E29" s="244"/>
      <c r="F29" s="245"/>
      <c r="G29" s="246"/>
      <c r="H29" s="41">
        <f t="shared" si="0"/>
        <v>0</v>
      </c>
    </row>
    <row r="30" spans="2:8" x14ac:dyDescent="0.2">
      <c r="B30" s="26"/>
      <c r="C30" s="30"/>
      <c r="D30" s="28"/>
      <c r="E30" s="244"/>
      <c r="F30" s="245"/>
      <c r="G30" s="246"/>
      <c r="H30" s="41">
        <f t="shared" si="0"/>
        <v>0</v>
      </c>
    </row>
    <row r="31" spans="2:8" x14ac:dyDescent="0.2">
      <c r="B31" s="26"/>
      <c r="C31" s="30"/>
      <c r="D31" s="28"/>
      <c r="E31" s="244"/>
      <c r="F31" s="245"/>
      <c r="G31" s="246"/>
      <c r="H31" s="41">
        <f t="shared" si="0"/>
        <v>0</v>
      </c>
    </row>
    <row r="32" spans="2:8" x14ac:dyDescent="0.2">
      <c r="B32" s="26"/>
      <c r="C32" s="30"/>
      <c r="D32" s="28"/>
      <c r="E32" s="244"/>
      <c r="F32" s="245"/>
      <c r="G32" s="246"/>
      <c r="H32" s="41">
        <f t="shared" si="0"/>
        <v>0</v>
      </c>
    </row>
    <row r="33" spans="2:8" ht="15" thickBot="1" x14ac:dyDescent="0.25">
      <c r="B33" s="27"/>
      <c r="C33" s="31"/>
      <c r="D33" s="29"/>
      <c r="E33" s="247"/>
      <c r="F33" s="248"/>
      <c r="G33" s="249"/>
      <c r="H33" s="41">
        <f t="shared" si="0"/>
        <v>0</v>
      </c>
    </row>
    <row r="34" spans="2:8" ht="15.75" thickTop="1" x14ac:dyDescent="0.2">
      <c r="B34" s="256" t="s">
        <v>64</v>
      </c>
      <c r="C34" s="257"/>
      <c r="D34" s="51">
        <f>SUM(D17:D33)</f>
        <v>0</v>
      </c>
      <c r="E34" s="259"/>
      <c r="F34" s="260"/>
      <c r="G34" s="261"/>
    </row>
    <row r="35" spans="2:8" ht="15" x14ac:dyDescent="0.2">
      <c r="B35" s="42"/>
      <c r="C35" s="42"/>
      <c r="D35" s="42"/>
      <c r="E35" s="6"/>
      <c r="F35" s="43"/>
      <c r="G35" s="39"/>
    </row>
    <row r="36" spans="2:8" ht="15" x14ac:dyDescent="0.2">
      <c r="B36" s="223" t="s">
        <v>9</v>
      </c>
      <c r="C36" s="224"/>
      <c r="D36" s="224"/>
      <c r="E36" s="224"/>
      <c r="F36" s="224"/>
      <c r="G36" s="225"/>
    </row>
    <row r="37" spans="2:8" s="40" customFormat="1" ht="45" customHeight="1" x14ac:dyDescent="0.2">
      <c r="B37" s="7" t="s">
        <v>74</v>
      </c>
      <c r="C37" s="7" t="s">
        <v>63</v>
      </c>
      <c r="D37" s="9" t="s">
        <v>38</v>
      </c>
      <c r="E37" s="227" t="s">
        <v>20</v>
      </c>
      <c r="F37" s="228"/>
      <c r="G37" s="229"/>
      <c r="H37" s="35" t="s">
        <v>38</v>
      </c>
    </row>
    <row r="38" spans="2:8" x14ac:dyDescent="0.2">
      <c r="B38" s="26"/>
      <c r="C38" s="30"/>
      <c r="D38" s="28"/>
      <c r="E38" s="230"/>
      <c r="F38" s="231"/>
      <c r="G38" s="232"/>
      <c r="H38" s="41">
        <f t="shared" ref="H38:H54" si="1">-D38</f>
        <v>0</v>
      </c>
    </row>
    <row r="39" spans="2:8" x14ac:dyDescent="0.2">
      <c r="B39" s="26"/>
      <c r="C39" s="30"/>
      <c r="D39" s="28"/>
      <c r="E39" s="244"/>
      <c r="F39" s="245"/>
      <c r="G39" s="246"/>
      <c r="H39" s="41">
        <f t="shared" si="1"/>
        <v>0</v>
      </c>
    </row>
    <row r="40" spans="2:8" x14ac:dyDescent="0.2">
      <c r="B40" s="26"/>
      <c r="C40" s="30"/>
      <c r="D40" s="28"/>
      <c r="E40" s="244"/>
      <c r="F40" s="245"/>
      <c r="G40" s="246"/>
      <c r="H40" s="41">
        <f t="shared" si="1"/>
        <v>0</v>
      </c>
    </row>
    <row r="41" spans="2:8" x14ac:dyDescent="0.2">
      <c r="B41" s="26"/>
      <c r="C41" s="30"/>
      <c r="D41" s="28"/>
      <c r="E41" s="244"/>
      <c r="F41" s="245"/>
      <c r="G41" s="246"/>
      <c r="H41" s="41">
        <f t="shared" si="1"/>
        <v>0</v>
      </c>
    </row>
    <row r="42" spans="2:8" x14ac:dyDescent="0.2">
      <c r="B42" s="26"/>
      <c r="C42" s="30"/>
      <c r="D42" s="28"/>
      <c r="E42" s="244"/>
      <c r="F42" s="245"/>
      <c r="G42" s="246"/>
      <c r="H42" s="41">
        <f t="shared" si="1"/>
        <v>0</v>
      </c>
    </row>
    <row r="43" spans="2:8" x14ac:dyDescent="0.2">
      <c r="B43" s="26"/>
      <c r="C43" s="30"/>
      <c r="D43" s="28"/>
      <c r="E43" s="244"/>
      <c r="F43" s="245"/>
      <c r="G43" s="246"/>
      <c r="H43" s="41">
        <f t="shared" si="1"/>
        <v>0</v>
      </c>
    </row>
    <row r="44" spans="2:8" x14ac:dyDescent="0.2">
      <c r="B44" s="26"/>
      <c r="C44" s="30"/>
      <c r="D44" s="28"/>
      <c r="E44" s="244"/>
      <c r="F44" s="245"/>
      <c r="G44" s="246"/>
      <c r="H44" s="41">
        <f t="shared" si="1"/>
        <v>0</v>
      </c>
    </row>
    <row r="45" spans="2:8" x14ac:dyDescent="0.2">
      <c r="B45" s="26"/>
      <c r="C45" s="30"/>
      <c r="D45" s="28"/>
      <c r="E45" s="244"/>
      <c r="F45" s="245"/>
      <c r="G45" s="246"/>
      <c r="H45" s="41">
        <f t="shared" si="1"/>
        <v>0</v>
      </c>
    </row>
    <row r="46" spans="2:8" x14ac:dyDescent="0.2">
      <c r="B46" s="26"/>
      <c r="C46" s="30"/>
      <c r="D46" s="28"/>
      <c r="E46" s="244"/>
      <c r="F46" s="245"/>
      <c r="G46" s="246"/>
      <c r="H46" s="41">
        <f t="shared" si="1"/>
        <v>0</v>
      </c>
    </row>
    <row r="47" spans="2:8" x14ac:dyDescent="0.2">
      <c r="B47" s="26"/>
      <c r="C47" s="30"/>
      <c r="D47" s="28"/>
      <c r="E47" s="244"/>
      <c r="F47" s="245"/>
      <c r="G47" s="246"/>
      <c r="H47" s="41">
        <f t="shared" si="1"/>
        <v>0</v>
      </c>
    </row>
    <row r="48" spans="2:8" x14ac:dyDescent="0.2">
      <c r="B48" s="26"/>
      <c r="C48" s="30"/>
      <c r="D48" s="28"/>
      <c r="E48" s="244"/>
      <c r="F48" s="245"/>
      <c r="G48" s="246"/>
      <c r="H48" s="41">
        <f t="shared" si="1"/>
        <v>0</v>
      </c>
    </row>
    <row r="49" spans="2:8" x14ac:dyDescent="0.2">
      <c r="B49" s="26"/>
      <c r="C49" s="30"/>
      <c r="D49" s="28"/>
      <c r="E49" s="244"/>
      <c r="F49" s="245"/>
      <c r="G49" s="246"/>
      <c r="H49" s="41">
        <f t="shared" si="1"/>
        <v>0</v>
      </c>
    </row>
    <row r="50" spans="2:8" x14ac:dyDescent="0.2">
      <c r="B50" s="26"/>
      <c r="C50" s="30"/>
      <c r="D50" s="28"/>
      <c r="E50" s="244"/>
      <c r="F50" s="245"/>
      <c r="G50" s="246"/>
      <c r="H50" s="41">
        <f t="shared" si="1"/>
        <v>0</v>
      </c>
    </row>
    <row r="51" spans="2:8" x14ac:dyDescent="0.2">
      <c r="B51" s="26"/>
      <c r="C51" s="30"/>
      <c r="D51" s="28"/>
      <c r="E51" s="244"/>
      <c r="F51" s="245"/>
      <c r="G51" s="246"/>
      <c r="H51" s="41">
        <f t="shared" si="1"/>
        <v>0</v>
      </c>
    </row>
    <row r="52" spans="2:8" x14ac:dyDescent="0.2">
      <c r="B52" s="26"/>
      <c r="C52" s="30"/>
      <c r="D52" s="28"/>
      <c r="E52" s="244"/>
      <c r="F52" s="245"/>
      <c r="G52" s="246"/>
      <c r="H52" s="41">
        <f t="shared" si="1"/>
        <v>0</v>
      </c>
    </row>
    <row r="53" spans="2:8" x14ac:dyDescent="0.2">
      <c r="B53" s="26"/>
      <c r="C53" s="30"/>
      <c r="D53" s="28"/>
      <c r="E53" s="244"/>
      <c r="F53" s="245"/>
      <c r="G53" s="246"/>
      <c r="H53" s="41">
        <f t="shared" si="1"/>
        <v>0</v>
      </c>
    </row>
    <row r="54" spans="2:8" ht="15" thickBot="1" x14ac:dyDescent="0.25">
      <c r="B54" s="26"/>
      <c r="C54" s="32"/>
      <c r="D54" s="28"/>
      <c r="E54" s="247"/>
      <c r="F54" s="248"/>
      <c r="G54" s="249"/>
      <c r="H54" s="41">
        <f t="shared" si="1"/>
        <v>0</v>
      </c>
    </row>
    <row r="55" spans="2:8" ht="15.75" thickTop="1" x14ac:dyDescent="0.2">
      <c r="B55" s="256" t="s">
        <v>65</v>
      </c>
      <c r="C55" s="257"/>
      <c r="D55" s="52">
        <f>SUM(D38:D54)</f>
        <v>0</v>
      </c>
      <c r="E55" s="259"/>
      <c r="F55" s="260"/>
      <c r="G55" s="261"/>
    </row>
    <row r="56" spans="2:8" x14ac:dyDescent="0.2">
      <c r="B56" s="45"/>
      <c r="C56" s="45"/>
      <c r="E56" s="44"/>
    </row>
    <row r="57" spans="2:8" x14ac:dyDescent="0.2">
      <c r="B57" s="45"/>
      <c r="C57" s="45"/>
      <c r="E57" s="44"/>
    </row>
    <row r="58" spans="2:8" x14ac:dyDescent="0.2">
      <c r="B58" s="45"/>
      <c r="C58" s="45"/>
      <c r="E58" s="44"/>
    </row>
    <row r="59" spans="2:8" x14ac:dyDescent="0.2">
      <c r="B59" s="45"/>
      <c r="C59" s="45"/>
      <c r="E59" s="44"/>
    </row>
    <row r="60" spans="2:8" ht="28.5" customHeight="1" x14ac:dyDescent="0.2">
      <c r="B60" s="258" t="s">
        <v>66</v>
      </c>
      <c r="C60" s="253"/>
      <c r="D60" s="53">
        <f>(D34-D55)</f>
        <v>0</v>
      </c>
      <c r="E60" s="44"/>
    </row>
    <row r="61" spans="2:8" ht="29.25" customHeight="1" x14ac:dyDescent="0.2">
      <c r="B61" s="252" t="s">
        <v>21</v>
      </c>
      <c r="C61" s="253"/>
      <c r="D61" s="54">
        <f>IF(G10&gt;0,D60/G10,0)</f>
        <v>0</v>
      </c>
      <c r="E61" s="44"/>
    </row>
    <row r="62" spans="2:8" ht="28.5" customHeight="1" x14ac:dyDescent="0.2">
      <c r="B62" s="252" t="s">
        <v>62</v>
      </c>
      <c r="C62" s="253"/>
      <c r="D62" s="152">
        <f>MIN(B17:B33,B38:B54)</f>
        <v>0</v>
      </c>
      <c r="E62" s="44"/>
    </row>
    <row r="63" spans="2:8" ht="30.75" customHeight="1" x14ac:dyDescent="0.2">
      <c r="B63" s="252" t="s">
        <v>71</v>
      </c>
      <c r="C63" s="253"/>
      <c r="D63" s="152">
        <f>MAX(B17:B33,B38:B54)</f>
        <v>0</v>
      </c>
      <c r="E63" s="44"/>
    </row>
    <row r="64" spans="2:8" x14ac:dyDescent="0.2">
      <c r="B64" s="45"/>
      <c r="C64" s="45"/>
      <c r="E64" s="44"/>
    </row>
    <row r="65" spans="2:7" x14ac:dyDescent="0.2">
      <c r="B65" s="45"/>
      <c r="C65" s="45"/>
      <c r="E65" s="44"/>
    </row>
    <row r="66" spans="2:7" x14ac:dyDescent="0.2">
      <c r="B66" s="45"/>
      <c r="C66" s="45"/>
      <c r="E66" s="44"/>
    </row>
    <row r="67" spans="2:7" x14ac:dyDescent="0.2">
      <c r="B67" s="45"/>
      <c r="C67" s="45"/>
      <c r="E67" s="44"/>
    </row>
    <row r="68" spans="2:7" x14ac:dyDescent="0.2">
      <c r="B68" s="45"/>
      <c r="C68" s="45"/>
      <c r="E68" s="44"/>
    </row>
    <row r="69" spans="2:7" ht="15" x14ac:dyDescent="0.2">
      <c r="B69" s="223" t="s">
        <v>15</v>
      </c>
      <c r="C69" s="224"/>
      <c r="D69" s="224"/>
      <c r="E69" s="224"/>
      <c r="F69" s="224"/>
      <c r="G69" s="225"/>
    </row>
    <row r="70" spans="2:7" ht="35.25" customHeight="1" x14ac:dyDescent="0.2">
      <c r="B70" s="7" t="s">
        <v>74</v>
      </c>
      <c r="C70" s="7" t="s">
        <v>63</v>
      </c>
      <c r="D70" s="270" t="s">
        <v>16</v>
      </c>
      <c r="E70" s="271"/>
      <c r="F70" s="227" t="s">
        <v>88</v>
      </c>
      <c r="G70" s="229"/>
    </row>
    <row r="71" spans="2:7" x14ac:dyDescent="0.2">
      <c r="B71" s="26"/>
      <c r="C71" s="30"/>
      <c r="D71" s="230"/>
      <c r="E71" s="231"/>
      <c r="F71" s="230"/>
      <c r="G71" s="232"/>
    </row>
    <row r="72" spans="2:7" x14ac:dyDescent="0.2">
      <c r="B72" s="26"/>
      <c r="C72" s="30"/>
      <c r="D72" s="244"/>
      <c r="E72" s="245"/>
      <c r="F72" s="244"/>
      <c r="G72" s="246"/>
    </row>
    <row r="73" spans="2:7" x14ac:dyDescent="0.2">
      <c r="B73" s="26"/>
      <c r="C73" s="30"/>
      <c r="D73" s="244"/>
      <c r="E73" s="245"/>
      <c r="F73" s="244"/>
      <c r="G73" s="246"/>
    </row>
    <row r="74" spans="2:7" x14ac:dyDescent="0.2">
      <c r="B74" s="26"/>
      <c r="C74" s="30"/>
      <c r="D74" s="244"/>
      <c r="E74" s="245"/>
      <c r="F74" s="244"/>
      <c r="G74" s="246"/>
    </row>
    <row r="75" spans="2:7" x14ac:dyDescent="0.2">
      <c r="B75" s="26"/>
      <c r="C75" s="30"/>
      <c r="D75" s="244"/>
      <c r="E75" s="245"/>
      <c r="F75" s="244"/>
      <c r="G75" s="246"/>
    </row>
    <row r="76" spans="2:7" x14ac:dyDescent="0.2">
      <c r="B76" s="26"/>
      <c r="C76" s="30"/>
      <c r="D76" s="244"/>
      <c r="E76" s="245"/>
      <c r="F76" s="244"/>
      <c r="G76" s="246"/>
    </row>
    <row r="77" spans="2:7" x14ac:dyDescent="0.2">
      <c r="B77" s="26"/>
      <c r="C77" s="30"/>
      <c r="D77" s="244"/>
      <c r="E77" s="245"/>
      <c r="F77" s="244"/>
      <c r="G77" s="246"/>
    </row>
    <row r="78" spans="2:7" x14ac:dyDescent="0.2">
      <c r="B78" s="26"/>
      <c r="C78" s="30"/>
      <c r="D78" s="244"/>
      <c r="E78" s="245"/>
      <c r="F78" s="244"/>
      <c r="G78" s="246"/>
    </row>
    <row r="79" spans="2:7" x14ac:dyDescent="0.2">
      <c r="B79" s="26"/>
      <c r="C79" s="30"/>
      <c r="D79" s="244"/>
      <c r="E79" s="245"/>
      <c r="F79" s="244"/>
      <c r="G79" s="246"/>
    </row>
    <row r="80" spans="2:7" x14ac:dyDescent="0.2">
      <c r="B80" s="26"/>
      <c r="C80" s="30"/>
      <c r="D80" s="244"/>
      <c r="E80" s="245"/>
      <c r="F80" s="244"/>
      <c r="G80" s="246"/>
    </row>
    <row r="81" spans="2:8" x14ac:dyDescent="0.2">
      <c r="B81" s="26"/>
      <c r="C81" s="30"/>
      <c r="D81" s="244"/>
      <c r="E81" s="245"/>
      <c r="F81" s="244"/>
      <c r="G81" s="246"/>
    </row>
    <row r="82" spans="2:8" x14ac:dyDescent="0.2">
      <c r="B82" s="26"/>
      <c r="C82" s="30"/>
      <c r="D82" s="244"/>
      <c r="E82" s="245"/>
      <c r="F82" s="244"/>
      <c r="G82" s="246"/>
    </row>
    <row r="83" spans="2:8" x14ac:dyDescent="0.2">
      <c r="B83" s="26"/>
      <c r="C83" s="30"/>
      <c r="D83" s="244"/>
      <c r="E83" s="245"/>
      <c r="F83" s="244"/>
      <c r="G83" s="246"/>
    </row>
    <row r="84" spans="2:8" x14ac:dyDescent="0.2">
      <c r="B84" s="26"/>
      <c r="C84" s="30"/>
      <c r="D84" s="244"/>
      <c r="E84" s="245"/>
      <c r="F84" s="244"/>
      <c r="G84" s="246"/>
    </row>
    <row r="85" spans="2:8" x14ac:dyDescent="0.2">
      <c r="B85" s="26"/>
      <c r="C85" s="30"/>
      <c r="D85" s="244"/>
      <c r="E85" s="245"/>
      <c r="F85" s="244"/>
      <c r="G85" s="246"/>
    </row>
    <row r="86" spans="2:8" x14ac:dyDescent="0.2">
      <c r="B86" s="26"/>
      <c r="C86" s="30"/>
      <c r="D86" s="244"/>
      <c r="E86" s="245"/>
      <c r="F86" s="244"/>
      <c r="G86" s="246"/>
    </row>
    <row r="87" spans="2:8" x14ac:dyDescent="0.2">
      <c r="B87" s="158"/>
      <c r="C87" s="33"/>
      <c r="D87" s="254"/>
      <c r="E87" s="266"/>
      <c r="F87" s="254"/>
      <c r="G87" s="264"/>
    </row>
    <row r="88" spans="2:8" x14ac:dyDescent="0.2">
      <c r="E88" s="44"/>
    </row>
    <row r="89" spans="2:8" ht="15" x14ac:dyDescent="0.2">
      <c r="B89" s="223" t="s">
        <v>87</v>
      </c>
      <c r="C89" s="224"/>
      <c r="D89" s="224"/>
      <c r="E89" s="224"/>
      <c r="F89" s="224"/>
      <c r="G89" s="225"/>
    </row>
    <row r="90" spans="2:8" s="40" customFormat="1" ht="32.25" customHeight="1" x14ac:dyDescent="0.2">
      <c r="B90" s="7" t="s">
        <v>74</v>
      </c>
      <c r="C90" s="7" t="s">
        <v>63</v>
      </c>
      <c r="D90" s="9" t="s">
        <v>75</v>
      </c>
      <c r="E90" s="227" t="s">
        <v>17</v>
      </c>
      <c r="F90" s="228"/>
      <c r="G90" s="229"/>
      <c r="H90" s="46"/>
    </row>
    <row r="91" spans="2:8" x14ac:dyDescent="0.2">
      <c r="B91" s="26"/>
      <c r="C91" s="34"/>
      <c r="D91" s="26"/>
      <c r="E91" s="230"/>
      <c r="F91" s="231"/>
      <c r="G91" s="232"/>
    </row>
    <row r="92" spans="2:8" x14ac:dyDescent="0.2">
      <c r="B92" s="26"/>
      <c r="C92" s="30"/>
      <c r="D92" s="26"/>
      <c r="E92" s="244"/>
      <c r="F92" s="245"/>
      <c r="G92" s="246"/>
    </row>
    <row r="93" spans="2:8" x14ac:dyDescent="0.2">
      <c r="B93" s="26"/>
      <c r="C93" s="30"/>
      <c r="D93" s="26"/>
      <c r="E93" s="244"/>
      <c r="F93" s="245"/>
      <c r="G93" s="246"/>
    </row>
    <row r="94" spans="2:8" x14ac:dyDescent="0.2">
      <c r="B94" s="26"/>
      <c r="C94" s="30"/>
      <c r="D94" s="26"/>
      <c r="E94" s="244"/>
      <c r="F94" s="245"/>
      <c r="G94" s="246"/>
    </row>
    <row r="95" spans="2:8" x14ac:dyDescent="0.2">
      <c r="B95" s="26"/>
      <c r="C95" s="30"/>
      <c r="D95" s="26"/>
      <c r="E95" s="244"/>
      <c r="F95" s="245"/>
      <c r="G95" s="246"/>
    </row>
    <row r="96" spans="2:8" x14ac:dyDescent="0.2">
      <c r="B96" s="26"/>
      <c r="C96" s="30"/>
      <c r="D96" s="26"/>
      <c r="E96" s="244"/>
      <c r="F96" s="245"/>
      <c r="G96" s="246"/>
    </row>
    <row r="97" spans="2:7" x14ac:dyDescent="0.2">
      <c r="B97" s="26"/>
      <c r="C97" s="30"/>
      <c r="D97" s="26"/>
      <c r="E97" s="244"/>
      <c r="F97" s="245"/>
      <c r="G97" s="246"/>
    </row>
    <row r="98" spans="2:7" x14ac:dyDescent="0.2">
      <c r="B98" s="26"/>
      <c r="C98" s="30"/>
      <c r="D98" s="26"/>
      <c r="E98" s="244"/>
      <c r="F98" s="245"/>
      <c r="G98" s="246"/>
    </row>
    <row r="99" spans="2:7" x14ac:dyDescent="0.2">
      <c r="B99" s="26"/>
      <c r="C99" s="30"/>
      <c r="D99" s="26"/>
      <c r="E99" s="244"/>
      <c r="F99" s="245"/>
      <c r="G99" s="246"/>
    </row>
    <row r="100" spans="2:7" x14ac:dyDescent="0.2">
      <c r="B100" s="26"/>
      <c r="C100" s="30"/>
      <c r="D100" s="26"/>
      <c r="E100" s="244"/>
      <c r="F100" s="245"/>
      <c r="G100" s="246"/>
    </row>
    <row r="101" spans="2:7" x14ac:dyDescent="0.2">
      <c r="B101" s="26"/>
      <c r="C101" s="30"/>
      <c r="D101" s="26"/>
      <c r="E101" s="244"/>
      <c r="F101" s="245"/>
      <c r="G101" s="246"/>
    </row>
    <row r="102" spans="2:7" x14ac:dyDescent="0.2">
      <c r="B102" s="26"/>
      <c r="C102" s="30"/>
      <c r="D102" s="26"/>
      <c r="E102" s="244"/>
      <c r="F102" s="245"/>
      <c r="G102" s="246"/>
    </row>
    <row r="103" spans="2:7" x14ac:dyDescent="0.2">
      <c r="B103" s="26"/>
      <c r="C103" s="30"/>
      <c r="D103" s="26"/>
      <c r="E103" s="244"/>
      <c r="F103" s="245"/>
      <c r="G103" s="246"/>
    </row>
    <row r="104" spans="2:7" x14ac:dyDescent="0.2">
      <c r="B104" s="26"/>
      <c r="C104" s="30"/>
      <c r="D104" s="26"/>
      <c r="E104" s="244"/>
      <c r="F104" s="245"/>
      <c r="G104" s="246"/>
    </row>
    <row r="105" spans="2:7" x14ac:dyDescent="0.2">
      <c r="B105" s="26"/>
      <c r="C105" s="30"/>
      <c r="D105" s="26"/>
      <c r="E105" s="244"/>
      <c r="F105" s="245"/>
      <c r="G105" s="246"/>
    </row>
    <row r="106" spans="2:7" x14ac:dyDescent="0.2">
      <c r="B106" s="26"/>
      <c r="C106" s="30"/>
      <c r="D106" s="26"/>
      <c r="E106" s="244"/>
      <c r="F106" s="245"/>
      <c r="G106" s="246"/>
    </row>
    <row r="107" spans="2:7" x14ac:dyDescent="0.2">
      <c r="B107" s="158"/>
      <c r="C107" s="33"/>
      <c r="D107" s="158"/>
      <c r="E107" s="254"/>
      <c r="F107" s="266"/>
      <c r="G107" s="264"/>
    </row>
    <row r="109" spans="2:7" ht="15" x14ac:dyDescent="0.2">
      <c r="B109" s="223" t="s">
        <v>89</v>
      </c>
      <c r="C109" s="224"/>
      <c r="D109" s="224"/>
      <c r="E109" s="224"/>
      <c r="F109" s="224"/>
      <c r="G109" s="225"/>
    </row>
    <row r="110" spans="2:7" ht="15" x14ac:dyDescent="0.2">
      <c r="B110" s="7" t="s">
        <v>74</v>
      </c>
      <c r="C110" s="7" t="s">
        <v>63</v>
      </c>
      <c r="D110" s="263" t="s">
        <v>18</v>
      </c>
      <c r="E110" s="251"/>
      <c r="F110" s="263" t="s">
        <v>19</v>
      </c>
      <c r="G110" s="269"/>
    </row>
    <row r="111" spans="2:7" x14ac:dyDescent="0.2">
      <c r="B111" s="26"/>
      <c r="C111" s="30"/>
      <c r="D111" s="230"/>
      <c r="E111" s="268"/>
      <c r="F111" s="230"/>
      <c r="G111" s="267"/>
    </row>
    <row r="112" spans="2:7" x14ac:dyDescent="0.2">
      <c r="B112" s="26"/>
      <c r="C112" s="30"/>
      <c r="D112" s="244"/>
      <c r="E112" s="262"/>
      <c r="F112" s="244"/>
      <c r="G112" s="250"/>
    </row>
    <row r="113" spans="2:7" x14ac:dyDescent="0.2">
      <c r="B113" s="26"/>
      <c r="C113" s="30"/>
      <c r="D113" s="244"/>
      <c r="E113" s="262"/>
      <c r="F113" s="244"/>
      <c r="G113" s="250"/>
    </row>
    <row r="114" spans="2:7" x14ac:dyDescent="0.2">
      <c r="B114" s="26"/>
      <c r="C114" s="30"/>
      <c r="D114" s="244"/>
      <c r="E114" s="262"/>
      <c r="F114" s="244"/>
      <c r="G114" s="250"/>
    </row>
    <row r="115" spans="2:7" x14ac:dyDescent="0.2">
      <c r="B115" s="26"/>
      <c r="C115" s="30"/>
      <c r="D115" s="244"/>
      <c r="E115" s="262"/>
      <c r="F115" s="244"/>
      <c r="G115" s="250"/>
    </row>
    <row r="116" spans="2:7" x14ac:dyDescent="0.2">
      <c r="B116" s="26"/>
      <c r="C116" s="30"/>
      <c r="D116" s="244"/>
      <c r="E116" s="262"/>
      <c r="F116" s="244"/>
      <c r="G116" s="250"/>
    </row>
    <row r="117" spans="2:7" x14ac:dyDescent="0.2">
      <c r="B117" s="26"/>
      <c r="C117" s="30"/>
      <c r="D117" s="244"/>
      <c r="E117" s="262"/>
      <c r="F117" s="244"/>
      <c r="G117" s="250"/>
    </row>
    <row r="118" spans="2:7" x14ac:dyDescent="0.2">
      <c r="B118" s="26"/>
      <c r="C118" s="30"/>
      <c r="D118" s="244"/>
      <c r="E118" s="262"/>
      <c r="F118" s="244"/>
      <c r="G118" s="250"/>
    </row>
    <row r="119" spans="2:7" x14ac:dyDescent="0.2">
      <c r="B119" s="26"/>
      <c r="C119" s="30"/>
      <c r="D119" s="244"/>
      <c r="E119" s="262"/>
      <c r="F119" s="244"/>
      <c r="G119" s="250"/>
    </row>
    <row r="120" spans="2:7" x14ac:dyDescent="0.2">
      <c r="B120" s="26"/>
      <c r="C120" s="30"/>
      <c r="D120" s="244"/>
      <c r="E120" s="262"/>
      <c r="F120" s="244"/>
      <c r="G120" s="250"/>
    </row>
    <row r="121" spans="2:7" x14ac:dyDescent="0.2">
      <c r="B121" s="26"/>
      <c r="C121" s="30"/>
      <c r="D121" s="244"/>
      <c r="E121" s="262"/>
      <c r="F121" s="244"/>
      <c r="G121" s="250"/>
    </row>
    <row r="122" spans="2:7" x14ac:dyDescent="0.2">
      <c r="B122" s="26"/>
      <c r="C122" s="30"/>
      <c r="D122" s="244"/>
      <c r="E122" s="262"/>
      <c r="F122" s="244"/>
      <c r="G122" s="250"/>
    </row>
    <row r="123" spans="2:7" x14ac:dyDescent="0.2">
      <c r="B123" s="26"/>
      <c r="C123" s="30"/>
      <c r="D123" s="244"/>
      <c r="E123" s="262"/>
      <c r="F123" s="244"/>
      <c r="G123" s="250"/>
    </row>
    <row r="124" spans="2:7" x14ac:dyDescent="0.2">
      <c r="B124" s="26"/>
      <c r="C124" s="30"/>
      <c r="D124" s="244"/>
      <c r="E124" s="262"/>
      <c r="F124" s="244"/>
      <c r="G124" s="250"/>
    </row>
    <row r="125" spans="2:7" x14ac:dyDescent="0.2">
      <c r="B125" s="26"/>
      <c r="C125" s="30"/>
      <c r="D125" s="244"/>
      <c r="E125" s="262"/>
      <c r="F125" s="244"/>
      <c r="G125" s="250"/>
    </row>
    <row r="126" spans="2:7" x14ac:dyDescent="0.2">
      <c r="B126" s="26"/>
      <c r="C126" s="30"/>
      <c r="D126" s="244"/>
      <c r="E126" s="262"/>
      <c r="F126" s="244"/>
      <c r="G126" s="250"/>
    </row>
    <row r="127" spans="2:7" x14ac:dyDescent="0.2">
      <c r="B127" s="158"/>
      <c r="C127" s="33"/>
      <c r="D127" s="254"/>
      <c r="E127" s="265"/>
      <c r="F127" s="254"/>
      <c r="G127" s="255"/>
    </row>
  </sheetData>
  <sheetProtection insertRows="0"/>
  <mergeCells count="159">
    <mergeCell ref="E45:G45"/>
    <mergeCell ref="F71:G71"/>
    <mergeCell ref="E10:F10"/>
    <mergeCell ref="E13:F13"/>
    <mergeCell ref="E34:G34"/>
    <mergeCell ref="E29:G29"/>
    <mergeCell ref="E30:G30"/>
    <mergeCell ref="E47:G47"/>
    <mergeCell ref="E11:F11"/>
    <mergeCell ref="E23:G23"/>
    <mergeCell ref="E24:G24"/>
    <mergeCell ref="E25:G25"/>
    <mergeCell ref="E55:G55"/>
    <mergeCell ref="E38:G38"/>
    <mergeCell ref="E39:G39"/>
    <mergeCell ref="E40:G40"/>
    <mergeCell ref="F73:G73"/>
    <mergeCell ref="C13:D13"/>
    <mergeCell ref="B34:C34"/>
    <mergeCell ref="E27:G27"/>
    <mergeCell ref="D76:E76"/>
    <mergeCell ref="F76:G76"/>
    <mergeCell ref="F70:G70"/>
    <mergeCell ref="D72:E72"/>
    <mergeCell ref="D70:E70"/>
    <mergeCell ref="D71:E71"/>
    <mergeCell ref="E44:G44"/>
    <mergeCell ref="E42:G42"/>
    <mergeCell ref="E43:G43"/>
    <mergeCell ref="E46:G46"/>
    <mergeCell ref="E19:G19"/>
    <mergeCell ref="E18:G18"/>
    <mergeCell ref="E22:G22"/>
    <mergeCell ref="E41:G41"/>
    <mergeCell ref="E26:G26"/>
    <mergeCell ref="E51:G51"/>
    <mergeCell ref="E52:G52"/>
    <mergeCell ref="E53:G53"/>
    <mergeCell ref="B63:C63"/>
    <mergeCell ref="B36:G36"/>
    <mergeCell ref="F120:G120"/>
    <mergeCell ref="D120:E120"/>
    <mergeCell ref="D78:E78"/>
    <mergeCell ref="D79:E79"/>
    <mergeCell ref="D80:E80"/>
    <mergeCell ref="D119:E119"/>
    <mergeCell ref="E28:G28"/>
    <mergeCell ref="D81:E81"/>
    <mergeCell ref="D82:E82"/>
    <mergeCell ref="F72:G72"/>
    <mergeCell ref="E106:G106"/>
    <mergeCell ref="F82:G82"/>
    <mergeCell ref="F83:G83"/>
    <mergeCell ref="F84:G84"/>
    <mergeCell ref="F79:G79"/>
    <mergeCell ref="F80:G80"/>
    <mergeCell ref="D77:E77"/>
    <mergeCell ref="D115:E115"/>
    <mergeCell ref="D116:E116"/>
    <mergeCell ref="D111:E111"/>
    <mergeCell ref="E99:G99"/>
    <mergeCell ref="F114:G114"/>
    <mergeCell ref="F115:G115"/>
    <mergeCell ref="F116:G116"/>
    <mergeCell ref="D125:E125"/>
    <mergeCell ref="D126:E126"/>
    <mergeCell ref="F111:G111"/>
    <mergeCell ref="F112:G112"/>
    <mergeCell ref="D112:E112"/>
    <mergeCell ref="D117:E117"/>
    <mergeCell ref="D118:E118"/>
    <mergeCell ref="F113:G113"/>
    <mergeCell ref="D127:E127"/>
    <mergeCell ref="F117:G117"/>
    <mergeCell ref="F118:G118"/>
    <mergeCell ref="D114:E114"/>
    <mergeCell ref="F127:G127"/>
    <mergeCell ref="F125:G125"/>
    <mergeCell ref="F126:G126"/>
    <mergeCell ref="D123:E123"/>
    <mergeCell ref="D124:E124"/>
    <mergeCell ref="F121:G121"/>
    <mergeCell ref="F122:G122"/>
    <mergeCell ref="F123:G123"/>
    <mergeCell ref="F124:G124"/>
    <mergeCell ref="D122:E122"/>
    <mergeCell ref="D121:E121"/>
    <mergeCell ref="F119:G119"/>
    <mergeCell ref="E104:G104"/>
    <mergeCell ref="D113:E113"/>
    <mergeCell ref="F110:G110"/>
    <mergeCell ref="E90:G90"/>
    <mergeCell ref="E105:G105"/>
    <mergeCell ref="E100:G100"/>
    <mergeCell ref="E101:G101"/>
    <mergeCell ref="E98:G98"/>
    <mergeCell ref="E94:G94"/>
    <mergeCell ref="E95:G95"/>
    <mergeCell ref="E96:G96"/>
    <mergeCell ref="E92:G92"/>
    <mergeCell ref="E93:G93"/>
    <mergeCell ref="E91:G91"/>
    <mergeCell ref="D110:E110"/>
    <mergeCell ref="E107:G107"/>
    <mergeCell ref="B109:G109"/>
    <mergeCell ref="F81:G81"/>
    <mergeCell ref="D85:E85"/>
    <mergeCell ref="D86:E86"/>
    <mergeCell ref="D87:E87"/>
    <mergeCell ref="E102:G102"/>
    <mergeCell ref="E103:G103"/>
    <mergeCell ref="F85:G85"/>
    <mergeCell ref="E97:G97"/>
    <mergeCell ref="B89:G89"/>
    <mergeCell ref="F87:G87"/>
    <mergeCell ref="F86:G86"/>
    <mergeCell ref="D83:E83"/>
    <mergeCell ref="D84:E84"/>
    <mergeCell ref="F78:G78"/>
    <mergeCell ref="D73:E73"/>
    <mergeCell ref="D74:E74"/>
    <mergeCell ref="F74:G74"/>
    <mergeCell ref="F75:G75"/>
    <mergeCell ref="D75:E75"/>
    <mergeCell ref="E20:G20"/>
    <mergeCell ref="E21:G21"/>
    <mergeCell ref="B8:C8"/>
    <mergeCell ref="E12:F12"/>
    <mergeCell ref="B61:C61"/>
    <mergeCell ref="B62:C62"/>
    <mergeCell ref="E31:G31"/>
    <mergeCell ref="E32:G32"/>
    <mergeCell ref="E33:G33"/>
    <mergeCell ref="B55:C55"/>
    <mergeCell ref="B60:C60"/>
    <mergeCell ref="E50:G50"/>
    <mergeCell ref="E48:G48"/>
    <mergeCell ref="E37:G37"/>
    <mergeCell ref="E54:G54"/>
    <mergeCell ref="B69:G69"/>
    <mergeCell ref="F77:G77"/>
    <mergeCell ref="E49:G49"/>
    <mergeCell ref="B2:G2"/>
    <mergeCell ref="E6:F6"/>
    <mergeCell ref="E16:G16"/>
    <mergeCell ref="E17:G17"/>
    <mergeCell ref="C4:G4"/>
    <mergeCell ref="C5:D5"/>
    <mergeCell ref="F5:G5"/>
    <mergeCell ref="D8:G8"/>
    <mergeCell ref="C3:G3"/>
    <mergeCell ref="B15:G15"/>
    <mergeCell ref="C6:D6"/>
    <mergeCell ref="C7:G7"/>
    <mergeCell ref="B9:C9"/>
    <mergeCell ref="D9:G9"/>
    <mergeCell ref="B10:C10"/>
    <mergeCell ref="B11:C11"/>
    <mergeCell ref="B12:C12"/>
  </mergeCells>
  <phoneticPr fontId="3" type="noConversion"/>
  <conditionalFormatting sqref="D34 D55 D60:D63 C3:G4 C5:D5 F5:G5">
    <cfRule type="cellIs" dxfId="0" priority="1" stopIfTrue="1" operator="equal">
      <formula>0</formula>
    </cfRule>
  </conditionalFormatting>
  <dataValidations xWindow="358" yWindow="362" count="5">
    <dataValidation type="list" allowBlank="1" showInputMessage="1" showErrorMessage="1" errorTitle="Invalid Data!" promptTitle="Refrigerant Type" prompt="Select refrigerant from pull down list (or add new refrigerant type and GWP to lookup table in &quot;Information &amp; Guidance&quot; sheet if not listed. Ensure that you follow the instructions for formatting the data)" sqref="D10" xr:uid="{00000000-0002-0000-1300-000000000000}">
      <formula1>$H$2:$H$15</formula1>
    </dataValidation>
    <dataValidation type="decimal" allowBlank="1" showInputMessage="1" showErrorMessage="1" errorTitle="Invalid Data" promptTitle="Data Format" prompt="Vlaue must be numeric, between 0.5 and 10,000. Leave blank if not known" sqref="D11" xr:uid="{00000000-0002-0000-1300-000001000000}">
      <formula1>0.5</formula1>
      <formula2>10000</formula2>
    </dataValidation>
    <dataValidation type="date" allowBlank="1" showInputMessage="1" showErrorMessage="1" errorTitle="Invalid Data!" promptTitle="Date Format" prompt="Enter date in format dd/mm/yy or dd/mm/yyyy. Earliest date is 01/01/2000" sqref="B38:B54 B71:B87 B91:B107 B111:B127 D91:D107 B17:B33" xr:uid="{00000000-0002-0000-1300-000002000000}">
      <formula1>36526</formula1>
      <formula2>73050</formula2>
    </dataValidation>
    <dataValidation type="decimal" allowBlank="1" showInputMessage="1" showErrorMessage="1" errorTitle="Invalid Data!" promptTitle="Data Format" prompt="Value must be numeric, between 0.1 and 10,000. Leave blank if not known" sqref="D38:D54 D17:D33" xr:uid="{00000000-0002-0000-1300-000003000000}">
      <formula1>0.1</formula1>
      <formula2>10000</formula2>
    </dataValidation>
    <dataValidation type="decimal" allowBlank="1" showInputMessage="1" showErrorMessage="1" errorTitle="Invalid Data!" promptTitle="Data Format" prompt="Value must be numeric, between 0.1 and 10,000. Leave blank of not known" sqref="G10:G11" xr:uid="{00000000-0002-0000-1300-000004000000}">
      <formula1>0.1</formula1>
      <formula2>10000</formula2>
    </dataValidation>
  </dataValidations>
  <pageMargins left="0.98425196850393704" right="0.39370078740157483" top="0.98425196850393704" bottom="0.78740157480314965" header="0.70866141732283472" footer="0.51181102362204722"/>
  <pageSetup paperSize="9" scale="64" fitToHeight="2" orientation="portrait"/>
  <headerFooter alignWithMargins="0">
    <oddHeader>&amp;C&amp;14FGas Log - &amp;A</oddHeader>
    <oddFooter>&amp;L&amp;F&amp;CPage &amp;P of &amp;N&amp;RPrinted on &amp;D</oddFooter>
  </headerFooter>
  <rowBreaks count="1" manualBreakCount="1">
    <brk id="68" max="16383" man="1"/>
  </rowBreaks>
  <colBreaks count="1" manualBreakCount="1">
    <brk id="7" max="1048575" man="1"/>
  </col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M352"/>
  <sheetViews>
    <sheetView showGridLines="0" tabSelected="1" zoomScale="90" workbookViewId="0">
      <selection activeCell="D36" sqref="D36"/>
    </sheetView>
  </sheetViews>
  <sheetFormatPr defaultColWidth="11.42578125" defaultRowHeight="14.25" x14ac:dyDescent="0.2"/>
  <cols>
    <col min="1" max="1" width="3.140625" style="37" customWidth="1"/>
    <col min="2" max="3" width="11.42578125" style="37" customWidth="1"/>
    <col min="4" max="4" width="16.140625" style="37" customWidth="1"/>
    <col min="5" max="5" width="29.140625" style="96" bestFit="1" customWidth="1"/>
    <col min="6" max="11" width="11.42578125" style="37" customWidth="1"/>
    <col min="12" max="13" width="12.140625" style="37" customWidth="1"/>
    <col min="14" max="16384" width="11.42578125" style="37"/>
  </cols>
  <sheetData>
    <row r="1" spans="2:13" ht="15" thickBot="1" x14ac:dyDescent="0.25"/>
    <row r="2" spans="2:13" ht="20.25" customHeight="1" thickBot="1" x14ac:dyDescent="0.25">
      <c r="B2" s="97"/>
      <c r="G2" s="172" t="s">
        <v>31</v>
      </c>
      <c r="H2" s="173"/>
      <c r="I2" s="173"/>
      <c r="J2" s="174"/>
      <c r="L2" s="175" t="s">
        <v>83</v>
      </c>
      <c r="M2" s="176"/>
    </row>
    <row r="3" spans="2:13" ht="14.25" customHeight="1" x14ac:dyDescent="0.2">
      <c r="B3" s="97"/>
      <c r="C3" s="179" t="s">
        <v>149</v>
      </c>
      <c r="D3" s="180"/>
      <c r="E3" s="181"/>
      <c r="G3" s="98"/>
      <c r="H3" s="99"/>
      <c r="I3" s="99"/>
      <c r="J3" s="100"/>
      <c r="L3" s="94" t="s">
        <v>84</v>
      </c>
      <c r="M3" s="95" t="s">
        <v>85</v>
      </c>
    </row>
    <row r="4" spans="2:13" ht="14.25" customHeight="1" x14ac:dyDescent="0.2">
      <c r="B4" s="97"/>
      <c r="C4" s="182"/>
      <c r="D4" s="183"/>
      <c r="E4" s="184"/>
      <c r="G4" s="98"/>
      <c r="H4" s="99"/>
      <c r="I4" s="99"/>
      <c r="J4" s="100"/>
      <c r="L4" s="93" t="s">
        <v>5</v>
      </c>
      <c r="M4" s="93">
        <v>1430</v>
      </c>
    </row>
    <row r="5" spans="2:13" ht="14.25" customHeight="1" x14ac:dyDescent="0.2">
      <c r="B5" s="97"/>
      <c r="C5" s="182"/>
      <c r="D5" s="183"/>
      <c r="E5" s="184"/>
      <c r="G5" s="98"/>
      <c r="H5" s="99"/>
      <c r="I5" s="99"/>
      <c r="J5" s="100"/>
      <c r="L5" s="93" t="s">
        <v>1</v>
      </c>
      <c r="M5" s="93">
        <v>1780</v>
      </c>
    </row>
    <row r="6" spans="2:13" ht="14.25" customHeight="1" x14ac:dyDescent="0.2">
      <c r="C6" s="182"/>
      <c r="D6" s="183"/>
      <c r="E6" s="184"/>
      <c r="F6" s="38"/>
      <c r="G6" s="98"/>
      <c r="H6" s="99"/>
      <c r="I6" s="99"/>
      <c r="J6" s="100"/>
      <c r="L6" s="93" t="s">
        <v>41</v>
      </c>
      <c r="M6" s="93">
        <v>2520</v>
      </c>
    </row>
    <row r="7" spans="2:13" ht="14.25" customHeight="1" x14ac:dyDescent="0.2">
      <c r="B7" s="38"/>
      <c r="C7" s="182"/>
      <c r="D7" s="183"/>
      <c r="E7" s="184"/>
      <c r="F7" s="101"/>
      <c r="G7" s="98"/>
      <c r="H7" s="99"/>
      <c r="I7" s="99"/>
      <c r="J7" s="100"/>
      <c r="L7" s="93" t="s">
        <v>42</v>
      </c>
      <c r="M7" s="93">
        <v>3570</v>
      </c>
    </row>
    <row r="8" spans="2:13" ht="14.25" customHeight="1" x14ac:dyDescent="0.2">
      <c r="B8" s="102"/>
      <c r="C8" s="182"/>
      <c r="D8" s="183"/>
      <c r="E8" s="184"/>
      <c r="F8" s="103"/>
      <c r="G8" s="98"/>
      <c r="H8" s="99"/>
      <c r="I8" s="99"/>
      <c r="J8" s="100"/>
      <c r="L8" s="93" t="s">
        <v>0</v>
      </c>
      <c r="M8" s="93">
        <v>3922</v>
      </c>
    </row>
    <row r="9" spans="2:13" ht="14.25" customHeight="1" thickBot="1" x14ac:dyDescent="0.25">
      <c r="B9" s="102"/>
      <c r="C9" s="185"/>
      <c r="D9" s="186"/>
      <c r="E9" s="187"/>
      <c r="F9" s="103"/>
      <c r="G9" s="98"/>
      <c r="H9" s="99"/>
      <c r="I9" s="99"/>
      <c r="J9" s="100"/>
      <c r="L9" s="93" t="s">
        <v>39</v>
      </c>
      <c r="M9" s="93">
        <v>1774</v>
      </c>
    </row>
    <row r="10" spans="2:13" ht="14.25" customHeight="1" x14ac:dyDescent="0.2">
      <c r="B10" s="102"/>
      <c r="F10" s="103"/>
      <c r="G10" s="98"/>
      <c r="H10" s="99"/>
      <c r="I10" s="99"/>
      <c r="J10" s="100"/>
      <c r="L10" s="93" t="s">
        <v>2</v>
      </c>
      <c r="M10" s="93">
        <v>3102</v>
      </c>
    </row>
    <row r="11" spans="2:13" ht="14.25" customHeight="1" thickBot="1" x14ac:dyDescent="0.25">
      <c r="B11" s="102"/>
      <c r="F11" s="103"/>
      <c r="G11" s="98"/>
      <c r="H11" s="99"/>
      <c r="I11" s="99"/>
      <c r="J11" s="100"/>
      <c r="L11" s="93" t="s">
        <v>3</v>
      </c>
      <c r="M11" s="93">
        <v>1558</v>
      </c>
    </row>
    <row r="12" spans="2:13" ht="14.25" customHeight="1" x14ac:dyDescent="0.2">
      <c r="B12" s="102"/>
      <c r="C12" s="165" t="s">
        <v>24</v>
      </c>
      <c r="D12" s="166"/>
      <c r="E12" s="167"/>
      <c r="F12" s="103"/>
      <c r="G12" s="98"/>
      <c r="H12" s="99"/>
      <c r="I12" s="99"/>
      <c r="J12" s="100"/>
      <c r="L12" s="93" t="s">
        <v>40</v>
      </c>
      <c r="M12" s="93">
        <v>2088</v>
      </c>
    </row>
    <row r="13" spans="2:13" ht="14.25" customHeight="1" x14ac:dyDescent="0.2">
      <c r="B13" s="38"/>
      <c r="C13" s="16"/>
      <c r="D13" s="17"/>
      <c r="E13" s="19"/>
      <c r="F13" s="103"/>
      <c r="G13" s="98"/>
      <c r="H13" s="99"/>
      <c r="I13" s="99"/>
      <c r="J13" s="100"/>
      <c r="L13" s="93" t="s">
        <v>43</v>
      </c>
      <c r="M13" s="93">
        <v>2620</v>
      </c>
    </row>
    <row r="14" spans="2:13" ht="14.25" customHeight="1" x14ac:dyDescent="0.2">
      <c r="B14" s="101"/>
      <c r="C14" s="168" t="s">
        <v>26</v>
      </c>
      <c r="D14" s="169"/>
      <c r="E14" s="18" t="s">
        <v>25</v>
      </c>
      <c r="F14" s="103"/>
      <c r="G14" s="98"/>
      <c r="H14" s="99"/>
      <c r="I14" s="99"/>
      <c r="J14" s="100"/>
      <c r="L14" s="119" t="s">
        <v>139</v>
      </c>
      <c r="M14" s="119">
        <v>2107</v>
      </c>
    </row>
    <row r="15" spans="2:13" ht="14.25" customHeight="1" x14ac:dyDescent="0.2">
      <c r="B15" s="38"/>
      <c r="C15" s="170" t="s">
        <v>30</v>
      </c>
      <c r="D15" s="171"/>
      <c r="E15" s="18" t="s">
        <v>27</v>
      </c>
      <c r="F15" s="103"/>
      <c r="G15" s="98"/>
      <c r="H15" s="99"/>
      <c r="I15" s="99"/>
      <c r="J15" s="100"/>
      <c r="L15" s="119" t="s">
        <v>140</v>
      </c>
      <c r="M15" s="119">
        <v>1825</v>
      </c>
    </row>
    <row r="16" spans="2:13" ht="14.25" customHeight="1" x14ac:dyDescent="0.2">
      <c r="B16" s="38"/>
      <c r="C16" s="177" t="s">
        <v>29</v>
      </c>
      <c r="D16" s="178"/>
      <c r="E16" s="20" t="s">
        <v>32</v>
      </c>
      <c r="F16" s="103"/>
      <c r="G16" s="98"/>
      <c r="H16" s="99"/>
      <c r="I16" s="99"/>
      <c r="J16" s="100"/>
      <c r="L16" s="119" t="s">
        <v>141</v>
      </c>
      <c r="M16" s="119">
        <v>1387</v>
      </c>
    </row>
    <row r="17" spans="2:13" ht="14.25" customHeight="1" x14ac:dyDescent="0.2">
      <c r="B17" s="38"/>
      <c r="C17" s="170" t="s">
        <v>28</v>
      </c>
      <c r="D17" s="171"/>
      <c r="E17" s="18" t="s">
        <v>33</v>
      </c>
      <c r="F17" s="103"/>
      <c r="G17" s="98"/>
      <c r="H17" s="99"/>
      <c r="I17" s="99"/>
      <c r="J17" s="100"/>
      <c r="L17" s="119" t="s">
        <v>142</v>
      </c>
      <c r="M17" s="119">
        <v>1397</v>
      </c>
    </row>
    <row r="18" spans="2:13" ht="14.25" customHeight="1" x14ac:dyDescent="0.2">
      <c r="B18" s="38"/>
      <c r="C18" s="10" t="s">
        <v>34</v>
      </c>
      <c r="D18" s="11"/>
      <c r="E18" s="18" t="s">
        <v>35</v>
      </c>
      <c r="F18" s="103"/>
      <c r="G18" s="98"/>
      <c r="H18" s="99"/>
      <c r="I18" s="99"/>
      <c r="J18" s="100"/>
      <c r="L18" s="159" t="s">
        <v>102</v>
      </c>
      <c r="M18" s="160"/>
    </row>
    <row r="19" spans="2:13" ht="14.25" customHeight="1" x14ac:dyDescent="0.2">
      <c r="B19" s="38"/>
      <c r="C19" s="10" t="s">
        <v>36</v>
      </c>
      <c r="D19" s="11"/>
      <c r="E19" s="104" t="s">
        <v>44</v>
      </c>
      <c r="F19" s="103"/>
      <c r="G19" s="98"/>
      <c r="H19" s="99"/>
      <c r="I19" s="99"/>
      <c r="J19" s="100"/>
      <c r="L19" s="161"/>
      <c r="M19" s="162"/>
    </row>
    <row r="20" spans="2:13" ht="14.25" customHeight="1" x14ac:dyDescent="0.2">
      <c r="B20" s="38"/>
      <c r="C20" s="10"/>
      <c r="D20" s="11"/>
      <c r="E20" s="14"/>
      <c r="F20" s="103"/>
      <c r="G20" s="98"/>
      <c r="H20" s="99"/>
      <c r="I20" s="99"/>
      <c r="J20" s="100"/>
      <c r="L20" s="161"/>
      <c r="M20" s="162"/>
    </row>
    <row r="21" spans="2:13" ht="14.25" customHeight="1" thickBot="1" x14ac:dyDescent="0.25">
      <c r="B21" s="38"/>
      <c r="C21" s="12"/>
      <c r="D21" s="13"/>
      <c r="E21" s="15"/>
      <c r="F21" s="103"/>
      <c r="G21" s="105"/>
      <c r="H21" s="106"/>
      <c r="I21" s="106"/>
      <c r="J21" s="107"/>
      <c r="L21" s="163"/>
      <c r="M21" s="164"/>
    </row>
    <row r="22" spans="2:13" ht="14.25" customHeight="1" thickBot="1" x14ac:dyDescent="0.25">
      <c r="B22" s="38"/>
      <c r="D22" s="108"/>
      <c r="E22" s="109"/>
      <c r="F22" s="103"/>
    </row>
    <row r="23" spans="2:13" ht="14.25" customHeight="1" x14ac:dyDescent="0.2">
      <c r="B23" s="38"/>
      <c r="C23" s="111"/>
      <c r="D23" s="112"/>
      <c r="E23" s="109"/>
      <c r="F23" s="103"/>
      <c r="G23" s="110" t="s">
        <v>53</v>
      </c>
    </row>
    <row r="24" spans="2:13" ht="14.25" customHeight="1" x14ac:dyDescent="0.2">
      <c r="C24" s="113"/>
      <c r="D24" s="114"/>
      <c r="E24" s="109"/>
      <c r="G24" s="37" t="s">
        <v>45</v>
      </c>
      <c r="H24" s="37" t="s">
        <v>54</v>
      </c>
    </row>
    <row r="25" spans="2:13" ht="14.25" customHeight="1" x14ac:dyDescent="0.2">
      <c r="C25" s="113"/>
      <c r="D25" s="114"/>
      <c r="E25" s="109"/>
      <c r="G25" s="37" t="s">
        <v>50</v>
      </c>
      <c r="H25" s="37" t="s">
        <v>46</v>
      </c>
    </row>
    <row r="26" spans="2:13" ht="14.25" customHeight="1" thickBot="1" x14ac:dyDescent="0.25">
      <c r="C26" s="115"/>
      <c r="D26" s="116"/>
      <c r="E26" s="109"/>
      <c r="G26" s="37" t="s">
        <v>51</v>
      </c>
      <c r="H26" s="37" t="s">
        <v>47</v>
      </c>
    </row>
    <row r="27" spans="2:13" ht="14.25" customHeight="1" x14ac:dyDescent="0.15">
      <c r="D27" s="108"/>
      <c r="E27" s="117"/>
      <c r="G27" s="37" t="s">
        <v>52</v>
      </c>
      <c r="H27" s="37" t="s">
        <v>48</v>
      </c>
    </row>
    <row r="28" spans="2:13" ht="14.25" customHeight="1" x14ac:dyDescent="0.2">
      <c r="D28" s="108"/>
      <c r="E28" s="109"/>
      <c r="G28" s="37" t="s">
        <v>49</v>
      </c>
      <c r="H28" s="118" t="s">
        <v>55</v>
      </c>
    </row>
    <row r="29" spans="2:13" ht="14.25" customHeight="1" x14ac:dyDescent="0.2">
      <c r="E29" s="109"/>
    </row>
    <row r="30" spans="2:13" ht="14.25" customHeight="1" x14ac:dyDescent="0.2">
      <c r="F30" s="108"/>
    </row>
    <row r="31" spans="2:13" ht="14.25" customHeight="1" x14ac:dyDescent="0.2"/>
    <row r="32" spans="2:13" ht="14.25" customHeight="1" x14ac:dyDescent="0.2"/>
    <row r="33" spans="3:13" ht="14.25" customHeight="1" x14ac:dyDescent="0.2">
      <c r="C33" s="146"/>
      <c r="K33" s="143"/>
      <c r="L33" s="143"/>
      <c r="M33" s="144"/>
    </row>
    <row r="34" spans="3:13" ht="14.25" customHeight="1" x14ac:dyDescent="0.2">
      <c r="C34" s="145"/>
    </row>
    <row r="35" spans="3:13" ht="14.25" customHeight="1" x14ac:dyDescent="0.2"/>
    <row r="36" spans="3:13" ht="14.25" customHeight="1" x14ac:dyDescent="0.2"/>
    <row r="37" spans="3:13" ht="14.25" customHeight="1" x14ac:dyDescent="0.2"/>
    <row r="38" spans="3:13" ht="14.25" customHeight="1" x14ac:dyDescent="0.2"/>
    <row r="39" spans="3:13" ht="14.25" customHeight="1" x14ac:dyDescent="0.2"/>
    <row r="40" spans="3:13" ht="14.25" customHeight="1" x14ac:dyDescent="0.2"/>
    <row r="41" spans="3:13" ht="14.25" customHeight="1" x14ac:dyDescent="0.2"/>
    <row r="42" spans="3:13" ht="14.25" customHeight="1" x14ac:dyDescent="0.2"/>
    <row r="43" spans="3:13" ht="14.25" customHeight="1" x14ac:dyDescent="0.2"/>
    <row r="44" spans="3:13" ht="14.25" customHeight="1" x14ac:dyDescent="0.2"/>
    <row r="45" spans="3:13" ht="14.25" customHeight="1" x14ac:dyDescent="0.2"/>
    <row r="46" spans="3:13" ht="14.25" customHeight="1" x14ac:dyDescent="0.2"/>
    <row r="47" spans="3:13" ht="14.25" customHeight="1" x14ac:dyDescent="0.2"/>
    <row r="48" spans="3:13"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sheetData>
  <sheetProtection algorithmName="SHA-512" hashValue="CFxoBwNikMAv/OVyEW1sui4sZJlsHx7ainVWBe/W4smN0AmoNMUdpSxxCn9jJzZmh+Qw9Bi8Y79mzf7cynjrDw==" saltValue="/ZUACWDSPP6QIInZ/NEJdQ==" spinCount="100000" sheet="1" objects="1" scenarios="1"/>
  <mergeCells count="9">
    <mergeCell ref="L18:M21"/>
    <mergeCell ref="C12:E12"/>
    <mergeCell ref="C14:D14"/>
    <mergeCell ref="C15:D15"/>
    <mergeCell ref="G2:J2"/>
    <mergeCell ref="L2:M2"/>
    <mergeCell ref="C16:D16"/>
    <mergeCell ref="C17:D17"/>
    <mergeCell ref="C3:E9"/>
  </mergeCells>
  <phoneticPr fontId="3" type="noConversion"/>
  <hyperlinks>
    <hyperlink ref="E14" r:id="rId1" xr:uid="{00000000-0004-0000-0100-000000000000}"/>
    <hyperlink ref="E15" r:id="rId2" xr:uid="{00000000-0004-0000-0100-000001000000}"/>
    <hyperlink ref="E16" r:id="rId3" xr:uid="{00000000-0004-0000-0100-000002000000}"/>
    <hyperlink ref="E17" r:id="rId4" xr:uid="{00000000-0004-0000-0100-000003000000}"/>
    <hyperlink ref="E18" r:id="rId5" xr:uid="{00000000-0004-0000-0100-000004000000}"/>
    <hyperlink ref="E19" r:id="rId6" xr:uid="{00000000-0004-0000-0100-000005000000}"/>
  </hyperlinks>
  <printOptions horizontalCentered="1"/>
  <pageMargins left="0.39370078740157483" right="0.39370078740157483" top="1.3779527559055118" bottom="0.98425196850393704" header="0.9055118110236221" footer="0.51181102362204722"/>
  <pageSetup paperSize="9" scale="73" orientation="landscape" r:id="rId7"/>
  <headerFooter alignWithMargins="0">
    <oddHeader>&amp;C&amp;"Arial,Bold"&amp;14&amp;A</oddHeader>
    <oddFooter>&amp;L&amp;F</oddFooter>
  </headerFooter>
  <drawing r:id="rId8"/>
  <legacyDrawing r:id="rId9"/>
  <oleObjects>
    <mc:AlternateContent xmlns:mc="http://schemas.openxmlformats.org/markup-compatibility/2006">
      <mc:Choice Requires="x14">
        <oleObject progId="AcroExch.Document" dvAspect="DVASPECT_ICON" shapeId="3157" r:id="rId10">
          <objectPr defaultSize="0" autoPict="0" r:id="rId11">
            <anchor moveWithCells="1" sizeWithCells="1">
              <from>
                <xdr:col>8</xdr:col>
                <xdr:colOff>161925</xdr:colOff>
                <xdr:row>3</xdr:row>
                <xdr:rowOff>28575</xdr:rowOff>
              </from>
              <to>
                <xdr:col>9</xdr:col>
                <xdr:colOff>542925</xdr:colOff>
                <xdr:row>6</xdr:row>
                <xdr:rowOff>171450</xdr:rowOff>
              </to>
            </anchor>
          </objectPr>
        </oleObject>
      </mc:Choice>
      <mc:Fallback>
        <oleObject progId="AcroExch.Document" dvAspect="DVASPECT_ICON" shapeId="3157" r:id="rId10"/>
      </mc:Fallback>
    </mc:AlternateContent>
    <mc:AlternateContent xmlns:mc="http://schemas.openxmlformats.org/markup-compatibility/2006">
      <mc:Choice Requires="x14">
        <oleObject progId="AcroExch.Document" dvAspect="DVASPECT_ICON" shapeId="3158" r:id="rId12">
          <objectPr defaultSize="0" autoPict="0" r:id="rId13">
            <anchor moveWithCells="1" sizeWithCells="1">
              <from>
                <xdr:col>6</xdr:col>
                <xdr:colOff>295275</xdr:colOff>
                <xdr:row>3</xdr:row>
                <xdr:rowOff>38100</xdr:rowOff>
              </from>
              <to>
                <xdr:col>7</xdr:col>
                <xdr:colOff>676275</xdr:colOff>
                <xdr:row>6</xdr:row>
                <xdr:rowOff>180975</xdr:rowOff>
              </to>
            </anchor>
          </objectPr>
        </oleObject>
      </mc:Choice>
      <mc:Fallback>
        <oleObject progId="AcroExch.Document" dvAspect="DVASPECT_ICON" shapeId="3158" r:id="rId12"/>
      </mc:Fallback>
    </mc:AlternateContent>
    <mc:AlternateContent xmlns:mc="http://schemas.openxmlformats.org/markup-compatibility/2006">
      <mc:Choice Requires="x14">
        <oleObject progId="AcroExch.Document" dvAspect="DVASPECT_ICON" shapeId="3159" r:id="rId14">
          <objectPr defaultSize="0" autoPict="0" r:id="rId15">
            <anchor moveWithCells="1" sizeWithCells="1">
              <from>
                <xdr:col>6</xdr:col>
                <xdr:colOff>304800</xdr:colOff>
                <xdr:row>7</xdr:row>
                <xdr:rowOff>123825</xdr:rowOff>
              </from>
              <to>
                <xdr:col>7</xdr:col>
                <xdr:colOff>695325</xdr:colOff>
                <xdr:row>11</xdr:row>
                <xdr:rowOff>76200</xdr:rowOff>
              </to>
            </anchor>
          </objectPr>
        </oleObject>
      </mc:Choice>
      <mc:Fallback>
        <oleObject progId="AcroExch.Document" dvAspect="DVASPECT_ICON" shapeId="3159" r:id="rId14"/>
      </mc:Fallback>
    </mc:AlternateContent>
    <mc:AlternateContent xmlns:mc="http://schemas.openxmlformats.org/markup-compatibility/2006">
      <mc:Choice Requires="x14">
        <oleObject progId="AcroExch.Document" dvAspect="DVASPECT_ICON" shapeId="3160" r:id="rId16">
          <objectPr defaultSize="0" autoPict="0" r:id="rId17">
            <anchor moveWithCells="1" sizeWithCells="1">
              <from>
                <xdr:col>8</xdr:col>
                <xdr:colOff>142875</xdr:colOff>
                <xdr:row>7</xdr:row>
                <xdr:rowOff>133350</xdr:rowOff>
              </from>
              <to>
                <xdr:col>9</xdr:col>
                <xdr:colOff>533400</xdr:colOff>
                <xdr:row>11</xdr:row>
                <xdr:rowOff>85725</xdr:rowOff>
              </to>
            </anchor>
          </objectPr>
        </oleObject>
      </mc:Choice>
      <mc:Fallback>
        <oleObject progId="AcroExch.Document" dvAspect="DVASPECT_ICON" shapeId="3160" r:id="rId16"/>
      </mc:Fallback>
    </mc:AlternateContent>
    <mc:AlternateContent xmlns:mc="http://schemas.openxmlformats.org/markup-compatibility/2006">
      <mc:Choice Requires="x14">
        <oleObject progId="AcroExch.Document" dvAspect="DVASPECT_ICON" shapeId="3161" r:id="rId18">
          <objectPr defaultSize="0" autoPict="0" r:id="rId19">
            <anchor moveWithCells="1" sizeWithCells="1">
              <from>
                <xdr:col>6</xdr:col>
                <xdr:colOff>323850</xdr:colOff>
                <xdr:row>12</xdr:row>
                <xdr:rowOff>0</xdr:rowOff>
              </from>
              <to>
                <xdr:col>7</xdr:col>
                <xdr:colOff>704850</xdr:colOff>
                <xdr:row>15</xdr:row>
                <xdr:rowOff>142875</xdr:rowOff>
              </to>
            </anchor>
          </objectPr>
        </oleObject>
      </mc:Choice>
      <mc:Fallback>
        <oleObject progId="AcroExch.Document" dvAspect="DVASPECT_ICON" shapeId="3161" r:id="rId18"/>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7"/>
  <sheetViews>
    <sheetView zoomScale="90" workbookViewId="0">
      <selection activeCell="C3" sqref="C3:M3"/>
    </sheetView>
  </sheetViews>
  <sheetFormatPr defaultColWidth="11.42578125" defaultRowHeight="12.75" x14ac:dyDescent="0.2"/>
  <cols>
    <col min="1" max="1" width="8.140625" style="71" customWidth="1"/>
    <col min="2" max="2" width="25.85546875" style="71" customWidth="1"/>
    <col min="3" max="3" width="22.42578125" style="71" bestFit="1" customWidth="1"/>
    <col min="4" max="4" width="11.7109375" style="71" customWidth="1"/>
    <col min="5" max="5" width="14.42578125" style="71" customWidth="1"/>
    <col min="6" max="7" width="11.7109375" style="71" customWidth="1"/>
    <col min="8" max="8" width="12.42578125" style="71" customWidth="1"/>
    <col min="9" max="9" width="12.140625" style="71" customWidth="1"/>
    <col min="10" max="10" width="15" style="71" customWidth="1"/>
    <col min="11" max="11" width="14.7109375" style="71" customWidth="1"/>
    <col min="12" max="12" width="16.85546875" style="71" customWidth="1"/>
    <col min="13" max="13" width="17.42578125" style="71" customWidth="1"/>
    <col min="14" max="14" width="2.7109375" style="71" customWidth="1"/>
    <col min="15" max="15" width="13" style="71" customWidth="1"/>
    <col min="16" max="16384" width="11.42578125" style="71"/>
  </cols>
  <sheetData>
    <row r="1" spans="1:15" ht="21" customHeight="1" x14ac:dyDescent="0.2">
      <c r="A1" s="212" t="s">
        <v>137</v>
      </c>
      <c r="B1" s="213"/>
      <c r="C1" s="213"/>
      <c r="D1" s="213"/>
      <c r="E1" s="213"/>
      <c r="F1" s="213"/>
      <c r="G1" s="213"/>
      <c r="H1" s="213"/>
      <c r="I1" s="213"/>
      <c r="J1" s="213"/>
      <c r="K1" s="213"/>
      <c r="L1" s="213"/>
      <c r="M1" s="214"/>
      <c r="O1" s="72"/>
    </row>
    <row r="2" spans="1:15" ht="15.75" x14ac:dyDescent="0.2">
      <c r="A2" s="215" t="s">
        <v>150</v>
      </c>
      <c r="B2" s="216"/>
      <c r="C2" s="216"/>
      <c r="D2" s="216"/>
      <c r="E2" s="216"/>
      <c r="F2" s="216"/>
      <c r="G2" s="216"/>
      <c r="H2" s="216"/>
      <c r="I2" s="216"/>
      <c r="J2" s="216"/>
      <c r="K2" s="216"/>
      <c r="L2" s="216"/>
      <c r="M2" s="217"/>
      <c r="O2" s="72"/>
    </row>
    <row r="3" spans="1:15" x14ac:dyDescent="0.2">
      <c r="A3" s="192" t="s">
        <v>151</v>
      </c>
      <c r="B3" s="196"/>
      <c r="C3" s="218"/>
      <c r="D3" s="221"/>
      <c r="E3" s="221"/>
      <c r="F3" s="221"/>
      <c r="G3" s="221"/>
      <c r="H3" s="221"/>
      <c r="I3" s="221"/>
      <c r="J3" s="221"/>
      <c r="K3" s="221"/>
      <c r="L3" s="221"/>
      <c r="M3" s="222"/>
      <c r="O3" s="72"/>
    </row>
    <row r="4" spans="1:15" x14ac:dyDescent="0.2">
      <c r="A4" s="192" t="s">
        <v>152</v>
      </c>
      <c r="B4" s="196"/>
      <c r="C4" s="218"/>
      <c r="D4" s="219"/>
      <c r="E4" s="219"/>
      <c r="F4" s="219"/>
      <c r="G4" s="219"/>
      <c r="H4" s="219"/>
      <c r="I4" s="219"/>
      <c r="J4" s="219"/>
      <c r="K4" s="219"/>
      <c r="L4" s="219"/>
      <c r="M4" s="220"/>
      <c r="O4" s="72"/>
    </row>
    <row r="5" spans="1:15" ht="13.5" customHeight="1" x14ac:dyDescent="0.2">
      <c r="A5" s="192" t="s">
        <v>153</v>
      </c>
      <c r="B5" s="196"/>
      <c r="C5" s="190"/>
      <c r="D5" s="190"/>
      <c r="E5" s="190"/>
      <c r="F5" s="207" t="s">
        <v>154</v>
      </c>
      <c r="G5" s="193"/>
      <c r="H5" s="201"/>
      <c r="I5" s="202"/>
      <c r="J5" s="203"/>
      <c r="K5" s="209"/>
      <c r="L5" s="210"/>
      <c r="M5" s="211"/>
      <c r="O5" s="72"/>
    </row>
    <row r="6" spans="1:15" ht="13.5" customHeight="1" x14ac:dyDescent="0.2">
      <c r="A6" s="192" t="s">
        <v>78</v>
      </c>
      <c r="B6" s="193"/>
      <c r="C6" s="49" t="s">
        <v>6</v>
      </c>
      <c r="D6" s="199">
        <f>MIN(O9:O18)</f>
        <v>0</v>
      </c>
      <c r="E6" s="200"/>
      <c r="F6" s="208" t="s">
        <v>7</v>
      </c>
      <c r="G6" s="193"/>
      <c r="H6" s="199">
        <f>MAX(G9:G18)</f>
        <v>0</v>
      </c>
      <c r="I6" s="200"/>
      <c r="J6" s="204"/>
      <c r="K6" s="204"/>
      <c r="L6" s="204"/>
      <c r="M6" s="205"/>
      <c r="O6" s="72"/>
    </row>
    <row r="7" spans="1:15" ht="12.75" customHeight="1" x14ac:dyDescent="0.2">
      <c r="A7" s="73"/>
      <c r="B7" s="64"/>
      <c r="C7" s="64"/>
      <c r="D7" s="197" t="s">
        <v>58</v>
      </c>
      <c r="E7" s="198"/>
      <c r="F7" s="197" t="s">
        <v>59</v>
      </c>
      <c r="G7" s="198"/>
      <c r="H7" s="198"/>
      <c r="I7" s="197" t="s">
        <v>60</v>
      </c>
      <c r="J7" s="198"/>
      <c r="K7" s="198"/>
      <c r="L7" s="197" t="s">
        <v>61</v>
      </c>
      <c r="M7" s="206"/>
      <c r="O7" s="72"/>
    </row>
    <row r="8" spans="1:15" s="123" customFormat="1" ht="52.5" x14ac:dyDescent="0.2">
      <c r="A8" s="66" t="s">
        <v>70</v>
      </c>
      <c r="B8" s="122" t="s">
        <v>57</v>
      </c>
      <c r="C8" s="122" t="s">
        <v>67</v>
      </c>
      <c r="D8" s="122" t="s">
        <v>4</v>
      </c>
      <c r="E8" s="122" t="s">
        <v>91</v>
      </c>
      <c r="F8" s="122" t="s">
        <v>56</v>
      </c>
      <c r="G8" s="122" t="s">
        <v>68</v>
      </c>
      <c r="H8" s="122" t="s">
        <v>69</v>
      </c>
      <c r="I8" s="122" t="s">
        <v>73</v>
      </c>
      <c r="J8" s="122" t="s">
        <v>130</v>
      </c>
      <c r="K8" s="122" t="s">
        <v>135</v>
      </c>
      <c r="L8" s="122" t="s">
        <v>92</v>
      </c>
      <c r="M8" s="142" t="s">
        <v>136</v>
      </c>
      <c r="O8" s="124"/>
    </row>
    <row r="9" spans="1:15" ht="12.75" customHeight="1" x14ac:dyDescent="0.2">
      <c r="A9" s="74">
        <v>1</v>
      </c>
      <c r="B9" s="92" t="str">
        <f>'AC Chiller 1 - CKT 1'!C$6</f>
        <v>Chiller 1</v>
      </c>
      <c r="C9" s="75" t="str">
        <f>'AC Chiller 1 - CKT 1'!G$6</f>
        <v>AC Chiller 1 - CKT 1</v>
      </c>
      <c r="D9" s="76" t="str">
        <f>'AC Chiller 1 - CKT 1'!D$10</f>
        <v>R407C</v>
      </c>
      <c r="E9" s="62">
        <f>IF(D9=0,0,LOOKUP(D9,'Information &amp; Guidance'!$L$4:$M$17))</f>
        <v>1774</v>
      </c>
      <c r="F9" s="151">
        <f>IF('AC Chiller 1 - CKT 1'!D$62=0,0,'AC Chiller 1 - CKT 1'!D$62)</f>
        <v>0</v>
      </c>
      <c r="G9" s="151">
        <f>IF('AC Chiller 1 - CKT 1'!D$63=0,0,'AC Chiller 1 - CKT 1'!D$63)</f>
        <v>0</v>
      </c>
      <c r="H9" s="77">
        <f>(G9-F9)/365</f>
        <v>0</v>
      </c>
      <c r="I9" s="78">
        <f>'AC Chiller 1 - CKT 1'!D$60</f>
        <v>0</v>
      </c>
      <c r="J9" s="78">
        <f>IF(H9=0,0,I9/H9)</f>
        <v>0</v>
      </c>
      <c r="K9" s="63">
        <f>IF(H9=0,0,'AC Chiller 1 - CKT 1'!D$61/'FGas Log Summary'!H9)</f>
        <v>0</v>
      </c>
      <c r="L9" s="78">
        <f>E9*I9/1000</f>
        <v>0</v>
      </c>
      <c r="M9" s="79">
        <f>IF(H9=0,0,L9/H9)</f>
        <v>0</v>
      </c>
      <c r="N9" s="80"/>
      <c r="O9" s="81" t="str">
        <f>IF(F9&gt;0,F9,"")</f>
        <v/>
      </c>
    </row>
    <row r="10" spans="1:15" x14ac:dyDescent="0.2">
      <c r="A10" s="74">
        <v>2</v>
      </c>
      <c r="B10" s="92" t="str">
        <f>'AC Chiller 1 - CKT 2'!C$6</f>
        <v>Chiller 1</v>
      </c>
      <c r="C10" s="75" t="str">
        <f>'AC Chiller 1 - CKT 2'!G$6</f>
        <v>AC Chiller 1 - CKT 2</v>
      </c>
      <c r="D10" s="76" t="str">
        <f>'AC Chiller 1 - CKT 2'!D$10</f>
        <v>R407C</v>
      </c>
      <c r="E10" s="62">
        <f>IF(D10=0,0,LOOKUP(D10,'Information &amp; Guidance'!$L$4:$M$17))</f>
        <v>1774</v>
      </c>
      <c r="F10" s="151">
        <f>IF('AC Chiller 1 - CKT 2'!D$62=0,0,'AC Chiller 1 - CKT 2'!D$62)</f>
        <v>0</v>
      </c>
      <c r="G10" s="151">
        <f>IF('AC Chiller 1 - CKT 2'!D$63=0,0,'AC Chiller 1 - CKT 2'!D$63)</f>
        <v>0</v>
      </c>
      <c r="H10" s="77">
        <f>(G10-F10)/365</f>
        <v>0</v>
      </c>
      <c r="I10" s="78">
        <f>'AC Chiller 1 - CKT 2'!D$60</f>
        <v>0</v>
      </c>
      <c r="J10" s="78">
        <f>IF(H10=0,0,I10/H10)</f>
        <v>0</v>
      </c>
      <c r="K10" s="63">
        <f>IF(H10=0,0,'AC Chiller 1 - CKT 2'!D$61/'FGas Log Summary'!H10)</f>
        <v>0</v>
      </c>
      <c r="L10" s="78">
        <f>E10*I10/1000</f>
        <v>0</v>
      </c>
      <c r="M10" s="79">
        <f>IF(H10=0,0,L10/H10)</f>
        <v>0</v>
      </c>
      <c r="N10" s="80"/>
      <c r="O10" s="81" t="str">
        <f>IF(F10&gt;0,F10,"")</f>
        <v/>
      </c>
    </row>
    <row r="11" spans="1:15" ht="12.75" customHeight="1" x14ac:dyDescent="0.2">
      <c r="A11" s="74">
        <v>3</v>
      </c>
      <c r="B11" s="92" t="str">
        <f>'AC Chiller 2 - CKT 1'!C$6</f>
        <v>Chiller 2</v>
      </c>
      <c r="C11" s="75" t="str">
        <f>'AC Chiller 2 - CKT 1'!G$6</f>
        <v>AC Chiller 2 - CKT 1</v>
      </c>
      <c r="D11" s="76">
        <f>'AC Chiller 2 - CKT 1'!D$10</f>
        <v>0</v>
      </c>
      <c r="E11" s="62">
        <f>IF(D11=0,0,LOOKUP(D11,'Information &amp; Guidance'!$L$4:$M$17))</f>
        <v>0</v>
      </c>
      <c r="F11" s="151">
        <f>IF('AC Chiller 2 - CKT 1'!D$62=0,0,'AC Chiller 2 - CKT 1'!D$62)</f>
        <v>0</v>
      </c>
      <c r="G11" s="151">
        <f>IF('AC Chiller 2 - CKT 1'!D$63=0,0,'AC Chiller 2 - CKT 1'!D$63)</f>
        <v>0</v>
      </c>
      <c r="H11" s="77">
        <f>(G11-F11)/365</f>
        <v>0</v>
      </c>
      <c r="I11" s="78">
        <f>'AC Chiller 2 - CKT 1'!D$60</f>
        <v>0</v>
      </c>
      <c r="J11" s="78">
        <f>IF(H11=0,0,I11/H11)</f>
        <v>0</v>
      </c>
      <c r="K11" s="63">
        <f>IF(H11=0,0,'AC Chiller 2 - CKT 1'!D$61/'FGas Log Summary'!H11)</f>
        <v>0</v>
      </c>
      <c r="L11" s="78">
        <f>E11*I11/1000</f>
        <v>0</v>
      </c>
      <c r="M11" s="79">
        <f>IF(H11=0,0,L11/H11)</f>
        <v>0</v>
      </c>
      <c r="N11" s="80"/>
      <c r="O11" s="81" t="str">
        <f>IF(F11&gt;0,F11,"")</f>
        <v/>
      </c>
    </row>
    <row r="12" spans="1:15" x14ac:dyDescent="0.2">
      <c r="A12" s="74">
        <v>4</v>
      </c>
      <c r="B12" s="92" t="str">
        <f>'AC Chiller 2 - CKT 2'!C$6</f>
        <v>Chiller 2</v>
      </c>
      <c r="C12" s="75" t="str">
        <f>'AC Chiller 2 - CKT 2'!G$6</f>
        <v>AC Chiller 2 - CKT 2</v>
      </c>
      <c r="D12" s="76">
        <f>'AC Chiller 2 - CKT 2'!D$10</f>
        <v>0</v>
      </c>
      <c r="E12" s="62">
        <f>IF(D12=0,0,LOOKUP(D12,'Information &amp; Guidance'!$L$4:$M$17))</f>
        <v>0</v>
      </c>
      <c r="F12" s="151">
        <f>IF('AC Chiller 2 - CKT 2'!D$62=0,0,'AC Chiller 2 - CKT 2'!D$62)</f>
        <v>0</v>
      </c>
      <c r="G12" s="151">
        <f>IF('AC Chiller 2 - CKT 2'!D$63=0,0,'AC Chiller 2 - CKT 2'!D$63)</f>
        <v>0</v>
      </c>
      <c r="H12" s="77">
        <f>(G12-F12)/365</f>
        <v>0</v>
      </c>
      <c r="I12" s="78">
        <f>'AC Chiller 2 - CKT 2'!D$60</f>
        <v>0</v>
      </c>
      <c r="J12" s="78">
        <f>IF(H12=0,0,I12/H12)</f>
        <v>0</v>
      </c>
      <c r="K12" s="63">
        <f>IF(H12=0,0,'AC Chiller 2 - CKT 2'!D$61/'FGas Log Summary'!H12)</f>
        <v>0</v>
      </c>
      <c r="L12" s="78">
        <f>E12*I12/1000</f>
        <v>0</v>
      </c>
      <c r="M12" s="79">
        <f>IF(H12=0,0,L12/H12)</f>
        <v>0</v>
      </c>
      <c r="N12" s="80"/>
      <c r="O12" s="81" t="str">
        <f>IF(F12&gt;0,F12,"")</f>
        <v/>
      </c>
    </row>
    <row r="13" spans="1:15" ht="12.75" customHeight="1" x14ac:dyDescent="0.2">
      <c r="A13" s="74">
        <v>5</v>
      </c>
      <c r="B13" s="92">
        <f>'AC5'!C$6</f>
        <v>0</v>
      </c>
      <c r="C13" s="75">
        <f>'AC5'!G$6</f>
        <v>0</v>
      </c>
      <c r="D13" s="76">
        <f>'AC5'!D$10</f>
        <v>0</v>
      </c>
      <c r="E13" s="62">
        <f>IF(D13=0,0,LOOKUP(D13,'Information &amp; Guidance'!$L$4:$M$17))</f>
        <v>0</v>
      </c>
      <c r="F13" s="151">
        <f>IF('AC5'!D$62=0,0,'AC5'!D$62)</f>
        <v>0</v>
      </c>
      <c r="G13" s="151">
        <f>IF('AC5'!D$63=0,0,'AC5'!D$63)</f>
        <v>0</v>
      </c>
      <c r="H13" s="77">
        <f t="shared" ref="H13:H19" si="0">(G13-F13)/365</f>
        <v>0</v>
      </c>
      <c r="I13" s="78">
        <f>'AC5'!D$60</f>
        <v>0</v>
      </c>
      <c r="J13" s="78">
        <f t="shared" ref="J13:J19" si="1">IF(H13=0,0,I13/H13)</f>
        <v>0</v>
      </c>
      <c r="K13" s="63">
        <f>IF(H13=0,0,'AC5'!D$61/'FGas Log Summary'!H13)</f>
        <v>0</v>
      </c>
      <c r="L13" s="78">
        <f t="shared" ref="L13:L19" si="2">E13*I13/1000</f>
        <v>0</v>
      </c>
      <c r="M13" s="79">
        <f t="shared" ref="M13:M19" si="3">IF(H13=0,0,L13/H13)</f>
        <v>0</v>
      </c>
      <c r="N13" s="80"/>
      <c r="O13" s="81" t="str">
        <f t="shared" ref="O13:O18" si="4">IF(F13&gt;0,F13,"")</f>
        <v/>
      </c>
    </row>
    <row r="14" spans="1:15" x14ac:dyDescent="0.2">
      <c r="A14" s="74">
        <v>6</v>
      </c>
      <c r="B14" s="92">
        <f>'AC6'!C$6</f>
        <v>0</v>
      </c>
      <c r="C14" s="75">
        <f>'AC6'!G$6</f>
        <v>0</v>
      </c>
      <c r="D14" s="76">
        <f>'AC6'!D$10</f>
        <v>0</v>
      </c>
      <c r="E14" s="62">
        <f>IF(D14=0,0,LOOKUP(D14,'Information &amp; Guidance'!$L$4:$M$17))</f>
        <v>0</v>
      </c>
      <c r="F14" s="151">
        <f>IF('AC6'!D$62=0,0,'AC6'!D$62)</f>
        <v>0</v>
      </c>
      <c r="G14" s="151">
        <f>IF('AC6'!D$63=0,0,'AC6'!D$63)</f>
        <v>0</v>
      </c>
      <c r="H14" s="77">
        <f t="shared" si="0"/>
        <v>0</v>
      </c>
      <c r="I14" s="78">
        <f>'AC6'!D$60</f>
        <v>0</v>
      </c>
      <c r="J14" s="78">
        <f t="shared" si="1"/>
        <v>0</v>
      </c>
      <c r="K14" s="63">
        <f>IF(H14=0,0,'AC6'!D$61/'FGas Log Summary'!H14)</f>
        <v>0</v>
      </c>
      <c r="L14" s="78">
        <f t="shared" si="2"/>
        <v>0</v>
      </c>
      <c r="M14" s="79">
        <f t="shared" si="3"/>
        <v>0</v>
      </c>
      <c r="N14" s="80"/>
      <c r="O14" s="81" t="str">
        <f t="shared" si="4"/>
        <v/>
      </c>
    </row>
    <row r="15" spans="1:15" ht="12.75" customHeight="1" x14ac:dyDescent="0.2">
      <c r="A15" s="74">
        <v>7</v>
      </c>
      <c r="B15" s="92">
        <f>'AC7'!C$6</f>
        <v>0</v>
      </c>
      <c r="C15" s="75">
        <f>'AC7'!G$6</f>
        <v>0</v>
      </c>
      <c r="D15" s="76">
        <f>'AC7'!D$10</f>
        <v>0</v>
      </c>
      <c r="E15" s="62">
        <f>IF(D15=0,0,LOOKUP(D15,'Information &amp; Guidance'!$L$4:$M$17))</f>
        <v>0</v>
      </c>
      <c r="F15" s="151">
        <f>IF('AC7'!D$62=0,0,'AC7'!D$62)</f>
        <v>0</v>
      </c>
      <c r="G15" s="151">
        <f>IF('AC7'!D$63=0,0,'AC7'!D$63)</f>
        <v>0</v>
      </c>
      <c r="H15" s="77">
        <f t="shared" si="0"/>
        <v>0</v>
      </c>
      <c r="I15" s="78">
        <f>'AC7'!D$60</f>
        <v>0</v>
      </c>
      <c r="J15" s="78">
        <f t="shared" si="1"/>
        <v>0</v>
      </c>
      <c r="K15" s="63">
        <f>IF(H15=0,0,'AC7'!D$61/'FGas Log Summary'!H15)</f>
        <v>0</v>
      </c>
      <c r="L15" s="78">
        <f t="shared" si="2"/>
        <v>0</v>
      </c>
      <c r="M15" s="79">
        <f t="shared" si="3"/>
        <v>0</v>
      </c>
      <c r="N15" s="80"/>
      <c r="O15" s="81" t="str">
        <f t="shared" si="4"/>
        <v/>
      </c>
    </row>
    <row r="16" spans="1:15" x14ac:dyDescent="0.2">
      <c r="A16" s="74">
        <v>8</v>
      </c>
      <c r="B16" s="92">
        <f>'AC8'!C$6</f>
        <v>0</v>
      </c>
      <c r="C16" s="75">
        <f>'AC8'!G$6</f>
        <v>0</v>
      </c>
      <c r="D16" s="76">
        <f>'AC8'!D$10</f>
        <v>0</v>
      </c>
      <c r="E16" s="62">
        <f>IF(D16=0,0,LOOKUP(D16,'Information &amp; Guidance'!$L$4:$M$17))</f>
        <v>0</v>
      </c>
      <c r="F16" s="151">
        <f>IF('AC8'!D$62=0,0,'AC8'!D$62)</f>
        <v>0</v>
      </c>
      <c r="G16" s="151">
        <f>IF('AC8'!D$63=0,0,'AC8'!D$63)</f>
        <v>0</v>
      </c>
      <c r="H16" s="77">
        <f t="shared" si="0"/>
        <v>0</v>
      </c>
      <c r="I16" s="78">
        <f>'AC8'!D$60</f>
        <v>0</v>
      </c>
      <c r="J16" s="78">
        <f t="shared" si="1"/>
        <v>0</v>
      </c>
      <c r="K16" s="63">
        <f>IF(H16=0,0,'AC8'!D$61/'FGas Log Summary'!H16)</f>
        <v>0</v>
      </c>
      <c r="L16" s="78">
        <f t="shared" si="2"/>
        <v>0</v>
      </c>
      <c r="M16" s="79">
        <f t="shared" si="3"/>
        <v>0</v>
      </c>
      <c r="N16" s="80"/>
      <c r="O16" s="81" t="str">
        <f t="shared" si="4"/>
        <v/>
      </c>
    </row>
    <row r="17" spans="1:15" ht="12.75" customHeight="1" x14ac:dyDescent="0.2">
      <c r="A17" s="74">
        <v>9</v>
      </c>
      <c r="B17" s="92" t="str">
        <f>'Provisions Refrigeration - CKT1'!C$6</f>
        <v>Provisions Refrigeration System</v>
      </c>
      <c r="C17" s="75" t="str">
        <f>'Provisions Refrigeration - CKT1'!G$6</f>
        <v>Circuit 1</v>
      </c>
      <c r="D17" s="76">
        <f>'Provisions Refrigeration - CKT1'!D$10</f>
        <v>0</v>
      </c>
      <c r="E17" s="62">
        <f>IF(D17=0,0,LOOKUP(D17,'Information &amp; Guidance'!$L$4:$M$17))</f>
        <v>0</v>
      </c>
      <c r="F17" s="151">
        <f>IF('Provisions Refrigeration - CKT1'!D$62=0,0,'Provisions Refrigeration - CKT1'!D$62)</f>
        <v>0</v>
      </c>
      <c r="G17" s="151">
        <f>IF('Provisions Refrigeration - CKT1'!D$63=0,0,'Provisions Refrigeration - CKT1'!D$63)</f>
        <v>0</v>
      </c>
      <c r="H17" s="77">
        <f t="shared" si="0"/>
        <v>0</v>
      </c>
      <c r="I17" s="78">
        <f>'Provisions Refrigeration - CKT1'!D$60</f>
        <v>0</v>
      </c>
      <c r="J17" s="78">
        <f t="shared" si="1"/>
        <v>0</v>
      </c>
      <c r="K17" s="63">
        <f>IF(H17=0,0,'Provisions Refrigeration - CKT1'!D$61/'FGas Log Summary'!H17)</f>
        <v>0</v>
      </c>
      <c r="L17" s="78">
        <f t="shared" si="2"/>
        <v>0</v>
      </c>
      <c r="M17" s="79">
        <f t="shared" si="3"/>
        <v>0</v>
      </c>
      <c r="N17" s="80"/>
      <c r="O17" s="81" t="str">
        <f t="shared" si="4"/>
        <v/>
      </c>
    </row>
    <row r="18" spans="1:15" x14ac:dyDescent="0.2">
      <c r="A18" s="74">
        <v>10</v>
      </c>
      <c r="B18" s="92" t="str">
        <f>'Provisions Refrigeration - CKT2'!C$6</f>
        <v>Provisions Refrigeration System</v>
      </c>
      <c r="C18" s="75" t="str">
        <f>'Provisions Refrigeration - CKT2'!G$6</f>
        <v>Circuit 2</v>
      </c>
      <c r="D18" s="76">
        <f>'Provisions Refrigeration - CKT2'!D$10</f>
        <v>0</v>
      </c>
      <c r="E18" s="62">
        <f>IF(D18=0,0,LOOKUP(D18,'Information &amp; Guidance'!$L$4:$M$17))</f>
        <v>0</v>
      </c>
      <c r="F18" s="151">
        <f>IF('Provisions Refrigeration - CKT2'!D$62=0,0,'Provisions Refrigeration - CKT2'!D$62)</f>
        <v>0</v>
      </c>
      <c r="G18" s="151">
        <f>IF('Provisions Refrigeration - CKT2'!D$63=0,0,'Provisions Refrigeration - CKT2'!D$63)</f>
        <v>0</v>
      </c>
      <c r="H18" s="77">
        <f t="shared" si="0"/>
        <v>0</v>
      </c>
      <c r="I18" s="78">
        <f>'Provisions Refrigeration - CKT2'!D$60</f>
        <v>0</v>
      </c>
      <c r="J18" s="78">
        <f t="shared" si="1"/>
        <v>0</v>
      </c>
      <c r="K18" s="63">
        <f>IF(H18=0,0,'Provisions Refrigeration - CKT2'!D$61/'FGas Log Summary'!H18)</f>
        <v>0</v>
      </c>
      <c r="L18" s="78">
        <f t="shared" si="2"/>
        <v>0</v>
      </c>
      <c r="M18" s="79">
        <f t="shared" si="3"/>
        <v>0</v>
      </c>
      <c r="N18" s="80"/>
      <c r="O18" s="81" t="str">
        <f t="shared" si="4"/>
        <v/>
      </c>
    </row>
    <row r="19" spans="1:15" x14ac:dyDescent="0.2">
      <c r="A19" s="150" t="s">
        <v>138</v>
      </c>
      <c r="B19" s="92" t="str">
        <f>'Provisions Refrigeration - CKT3'!C$6</f>
        <v>Provisions Refrigeration System</v>
      </c>
      <c r="C19" s="75" t="str">
        <f>'Provisions Refrigeration - CKT3'!G$6</f>
        <v>Circuit 3</v>
      </c>
      <c r="D19" s="76">
        <f>'Provisions Refrigeration - CKT3'!D$10</f>
        <v>0</v>
      </c>
      <c r="E19" s="62">
        <f>IF(D19=0,0,LOOKUP(D19,'Information &amp; Guidance'!$L$4:$M$17))</f>
        <v>0</v>
      </c>
      <c r="F19" s="151">
        <f>IF('Provisions Refrigeration - CKT3'!D$62=0,0,'Provisions Refrigeration - CKT3'!D$62)</f>
        <v>0</v>
      </c>
      <c r="G19" s="151">
        <f>IF('Provisions Refrigeration - CKT3'!D$63=0,0,'Provisions Refrigeration - CKT3'!D$63)</f>
        <v>0</v>
      </c>
      <c r="H19" s="77">
        <f t="shared" si="0"/>
        <v>0</v>
      </c>
      <c r="I19" s="78">
        <f>'Provisions Refrigeration - CKT3'!D60</f>
        <v>0</v>
      </c>
      <c r="J19" s="78">
        <f t="shared" si="1"/>
        <v>0</v>
      </c>
      <c r="K19" s="63">
        <f>IF(H19=0,0,'Provisions Refrigeration - CKT3'!D$61/'FGas Log Summary'!H19)</f>
        <v>0</v>
      </c>
      <c r="L19" s="78">
        <f t="shared" si="2"/>
        <v>0</v>
      </c>
      <c r="M19" s="79">
        <f t="shared" si="3"/>
        <v>0</v>
      </c>
      <c r="N19" s="80"/>
      <c r="O19" s="81"/>
    </row>
    <row r="20" spans="1:15" x14ac:dyDescent="0.2">
      <c r="A20" s="1"/>
      <c r="B20" s="55"/>
      <c r="C20" s="55"/>
      <c r="D20" s="55"/>
      <c r="E20" s="55"/>
      <c r="F20" s="82"/>
      <c r="G20" s="194" t="s">
        <v>76</v>
      </c>
      <c r="H20" s="195"/>
      <c r="I20" s="61">
        <f>SUM(I9:I19)</f>
        <v>0</v>
      </c>
      <c r="J20" s="61">
        <f>SUM(J9:J19)</f>
        <v>0</v>
      </c>
      <c r="K20" s="56"/>
      <c r="L20" s="61">
        <f>SUM(L9:L19)</f>
        <v>0</v>
      </c>
      <c r="M20" s="65">
        <f>SUM(M9:M19)</f>
        <v>0</v>
      </c>
      <c r="N20" s="80"/>
      <c r="O20" s="83"/>
    </row>
    <row r="21" spans="1:15" ht="45" customHeight="1" x14ac:dyDescent="0.2">
      <c r="A21" s="188" t="s">
        <v>77</v>
      </c>
      <c r="B21" s="191"/>
      <c r="C21" s="57">
        <f>(H6-D6)/365</f>
        <v>0</v>
      </c>
      <c r="D21" s="2"/>
      <c r="E21" s="2"/>
      <c r="F21" s="21"/>
      <c r="G21" s="21"/>
      <c r="H21" s="21"/>
      <c r="I21" s="21"/>
      <c r="J21" s="23"/>
      <c r="K21" s="23"/>
      <c r="L21" s="21"/>
      <c r="M21" s="3"/>
      <c r="N21" s="80"/>
      <c r="O21" s="83"/>
    </row>
    <row r="22" spans="1:15" ht="45" customHeight="1" x14ac:dyDescent="0.2">
      <c r="A22" s="188" t="s">
        <v>93</v>
      </c>
      <c r="B22" s="191"/>
      <c r="C22" s="59">
        <f>L20</f>
        <v>0</v>
      </c>
      <c r="D22" s="2"/>
      <c r="E22" s="2"/>
      <c r="F22" s="21"/>
      <c r="G22" s="21"/>
      <c r="H22" s="21"/>
      <c r="I22" s="21"/>
      <c r="J22" s="23"/>
      <c r="K22" s="23"/>
      <c r="L22" s="21"/>
      <c r="M22" s="3"/>
      <c r="N22" s="80"/>
      <c r="O22" s="83"/>
    </row>
    <row r="23" spans="1:15" ht="45" customHeight="1" x14ac:dyDescent="0.2">
      <c r="A23" s="188" t="s">
        <v>131</v>
      </c>
      <c r="B23" s="191"/>
      <c r="C23" s="59">
        <f>M20</f>
        <v>0</v>
      </c>
      <c r="D23" s="25"/>
      <c r="E23" s="25"/>
      <c r="F23" s="21"/>
      <c r="G23" s="21"/>
      <c r="H23" s="21"/>
      <c r="I23" s="21"/>
      <c r="J23" s="24"/>
      <c r="K23" s="24"/>
      <c r="L23" s="21"/>
      <c r="M23" s="4"/>
      <c r="N23" s="80"/>
      <c r="O23" s="83"/>
    </row>
    <row r="24" spans="1:15" ht="45" customHeight="1" x14ac:dyDescent="0.2">
      <c r="A24" s="188" t="s">
        <v>132</v>
      </c>
      <c r="B24" s="191"/>
      <c r="C24" s="59">
        <f>SUM(I9:I19)</f>
        <v>0</v>
      </c>
      <c r="D24" s="5"/>
      <c r="E24" s="5"/>
      <c r="F24" s="21"/>
      <c r="G24" s="21"/>
      <c r="H24" s="21"/>
      <c r="I24" s="21"/>
      <c r="J24" s="82"/>
      <c r="K24" s="82"/>
      <c r="L24" s="21"/>
      <c r="M24" s="84"/>
      <c r="N24" s="80"/>
      <c r="O24" s="83"/>
    </row>
    <row r="25" spans="1:15" ht="45" customHeight="1" x14ac:dyDescent="0.2">
      <c r="A25" s="188" t="s">
        <v>133</v>
      </c>
      <c r="B25" s="191"/>
      <c r="C25" s="60">
        <f>'AC Chiller 1 - CKT 1'!G10+'AC Chiller 1 - CKT 2'!G10+'AC Chiller 2 - CKT 1'!G10+'AC Chiller 2 - CKT 2'!G10+'AC5'!G10+'AC6'!G10+'AC7'!G10+'AC8'!G10+'Provisions Refrigeration - CKT1'!G10+'Provisions Refrigeration - CKT2'!G10+'Provisions Refrigeration - CKT3'!G10</f>
        <v>0</v>
      </c>
      <c r="D25" s="5"/>
      <c r="E25" s="5"/>
      <c r="F25" s="82"/>
      <c r="G25" s="22"/>
      <c r="H25" s="22"/>
      <c r="I25" s="22"/>
      <c r="J25" s="82"/>
      <c r="K25" s="82"/>
      <c r="L25" s="22"/>
      <c r="M25" s="84"/>
      <c r="N25" s="80"/>
      <c r="O25" s="83"/>
    </row>
    <row r="26" spans="1:15" ht="45" customHeight="1" x14ac:dyDescent="0.2">
      <c r="A26" s="188" t="s">
        <v>134</v>
      </c>
      <c r="B26" s="189"/>
      <c r="C26" s="58" t="e">
        <f>C24/C25</f>
        <v>#DIV/0!</v>
      </c>
      <c r="D26" s="85"/>
      <c r="E26" s="85"/>
      <c r="F26" s="85"/>
      <c r="G26" s="85"/>
      <c r="H26" s="85"/>
      <c r="I26" s="85"/>
      <c r="J26" s="85"/>
      <c r="K26" s="85"/>
      <c r="L26" s="85"/>
      <c r="M26" s="86"/>
      <c r="N26" s="80"/>
      <c r="O26" s="83"/>
    </row>
    <row r="27" spans="1:15" s="87" customFormat="1" ht="15.75" thickBot="1" x14ac:dyDescent="0.25">
      <c r="A27" s="67"/>
      <c r="B27" s="88"/>
      <c r="C27" s="88"/>
      <c r="D27" s="88"/>
      <c r="E27" s="89"/>
      <c r="F27" s="88"/>
      <c r="G27" s="141"/>
      <c r="H27" s="88"/>
      <c r="I27" s="88"/>
      <c r="J27" s="88"/>
      <c r="K27" s="88"/>
      <c r="L27" s="88"/>
      <c r="M27" s="126"/>
      <c r="N27" s="90"/>
      <c r="O27" s="91"/>
    </row>
  </sheetData>
  <sheetProtection algorithmName="SHA-512" hashValue="bFBdqZjb9P6ZvFKtwnWifJCzVyiCwlP6r6TWp3ncff9HB5TMlpgsHNxsGU6HkzJH+tm4yYc7G2CYqXCZ1PFIFA==" saltValue="8OyAA5gFt+1ovkdNgabPjw==" spinCount="100000" sheet="1" objects="1" scenarios="1" selectLockedCells="1"/>
  <mergeCells count="27">
    <mergeCell ref="A1:M1"/>
    <mergeCell ref="A2:M2"/>
    <mergeCell ref="A3:B3"/>
    <mergeCell ref="A4:B4"/>
    <mergeCell ref="C4:M4"/>
    <mergeCell ref="C3:M3"/>
    <mergeCell ref="G20:H20"/>
    <mergeCell ref="A23:B23"/>
    <mergeCell ref="A24:B24"/>
    <mergeCell ref="A25:B25"/>
    <mergeCell ref="A5:B5"/>
    <mergeCell ref="D7:E7"/>
    <mergeCell ref="D6:E6"/>
    <mergeCell ref="H5:J5"/>
    <mergeCell ref="J6:M6"/>
    <mergeCell ref="F7:H7"/>
    <mergeCell ref="L7:M7"/>
    <mergeCell ref="I7:K7"/>
    <mergeCell ref="F5:G5"/>
    <mergeCell ref="F6:G6"/>
    <mergeCell ref="H6:I6"/>
    <mergeCell ref="K5:M5"/>
    <mergeCell ref="A26:B26"/>
    <mergeCell ref="C5:E5"/>
    <mergeCell ref="A21:B21"/>
    <mergeCell ref="A6:B6"/>
    <mergeCell ref="A22:B22"/>
  </mergeCells>
  <phoneticPr fontId="3" type="noConversion"/>
  <conditionalFormatting sqref="H6:I6 D6:E6 B9:M19">
    <cfRule type="cellIs" dxfId="11" priority="1" stopIfTrue="1" operator="equal">
      <formula>0</formula>
    </cfRule>
  </conditionalFormatting>
  <printOptions horizontalCentered="1"/>
  <pageMargins left="0.35433070866141736" right="0.35433070866141736" top="1.1811023622047245" bottom="0.59055118110236227" header="0.9055118110236221" footer="0.31496062992125984"/>
  <pageSetup paperSize="9" scale="75" orientation="landscape" horizontalDpi="4294967294" verticalDpi="0"/>
  <headerFooter alignWithMargins="0">
    <oddHeader>&amp;C&amp;"Arial,Bold"&amp;16&amp;A</oddHeader>
    <oddFooter>&amp;L&amp;F&amp;CPage &amp;P of &amp;N&amp;RPrinted on &amp;D</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127"/>
  <sheetViews>
    <sheetView showGridLines="0" zoomScaleNormal="100" workbookViewId="0">
      <selection activeCell="C5" sqref="C5:D5"/>
    </sheetView>
  </sheetViews>
  <sheetFormatPr defaultColWidth="11.42578125" defaultRowHeight="14.25" x14ac:dyDescent="0.2"/>
  <cols>
    <col min="1" max="1" width="3" style="37" customWidth="1"/>
    <col min="2" max="2" width="20.85546875" style="37" customWidth="1"/>
    <col min="3" max="3" width="29.42578125" style="37" customWidth="1"/>
    <col min="4" max="4" width="17.28515625" style="37" customWidth="1"/>
    <col min="5" max="5" width="20" style="37" customWidth="1"/>
    <col min="6" max="6" width="27" style="37" customWidth="1"/>
    <col min="7" max="7" width="23.42578125" style="37" customWidth="1"/>
    <col min="8" max="8" width="12.42578125" style="36" customWidth="1"/>
    <col min="9" max="16384" width="11.42578125" style="37"/>
  </cols>
  <sheetData>
    <row r="1" spans="2:8" x14ac:dyDescent="0.2">
      <c r="H1" s="120"/>
    </row>
    <row r="2" spans="2:8" ht="27" customHeight="1" x14ac:dyDescent="0.2">
      <c r="B2" s="223" t="s">
        <v>10</v>
      </c>
      <c r="C2" s="224"/>
      <c r="D2" s="224"/>
      <c r="E2" s="224"/>
      <c r="F2" s="224"/>
      <c r="G2" s="225"/>
      <c r="H2" s="120" t="str">
        <f>'Information &amp; Guidance'!L4</f>
        <v>R134a</v>
      </c>
    </row>
    <row r="3" spans="2:8" ht="18" customHeight="1" x14ac:dyDescent="0.2">
      <c r="B3" s="48" t="s">
        <v>151</v>
      </c>
      <c r="C3" s="233">
        <f>'FGas Log Summary'!C3</f>
        <v>0</v>
      </c>
      <c r="D3" s="233"/>
      <c r="E3" s="233"/>
      <c r="F3" s="233"/>
      <c r="G3" s="233"/>
      <c r="H3" s="50" t="str">
        <f>'Information &amp; Guidance'!L5</f>
        <v>R22</v>
      </c>
    </row>
    <row r="4" spans="2:8" ht="18" customHeight="1" x14ac:dyDescent="0.2">
      <c r="B4" s="48" t="s">
        <v>152</v>
      </c>
      <c r="C4" s="233">
        <f>'FGas Log Summary'!C4</f>
        <v>0</v>
      </c>
      <c r="D4" s="233"/>
      <c r="E4" s="233"/>
      <c r="F4" s="233"/>
      <c r="G4" s="233"/>
      <c r="H4" s="50" t="str">
        <f>'Information &amp; Guidance'!L6</f>
        <v>R403A</v>
      </c>
    </row>
    <row r="5" spans="2:8" ht="18" customHeight="1" x14ac:dyDescent="0.2">
      <c r="B5" s="48" t="s">
        <v>153</v>
      </c>
      <c r="C5" s="233">
        <f>'FGas Log Summary'!C5</f>
        <v>0</v>
      </c>
      <c r="D5" s="233"/>
      <c r="E5" s="156" t="s">
        <v>154</v>
      </c>
      <c r="F5" s="234">
        <f>'FGas Log Summary'!H5</f>
        <v>0</v>
      </c>
      <c r="G5" s="233"/>
      <c r="H5" s="50" t="str">
        <f>'Information &amp; Guidance'!L7</f>
        <v>R403B</v>
      </c>
    </row>
    <row r="6" spans="2:8" ht="18" customHeight="1" x14ac:dyDescent="0.2">
      <c r="B6" s="8" t="s">
        <v>23</v>
      </c>
      <c r="C6" s="239" t="s">
        <v>144</v>
      </c>
      <c r="D6" s="240"/>
      <c r="E6" s="226" t="s">
        <v>67</v>
      </c>
      <c r="F6" s="196"/>
      <c r="G6" s="153" t="s">
        <v>143</v>
      </c>
      <c r="H6" s="50" t="str">
        <f>'Information &amp; Guidance'!L8</f>
        <v>R404A</v>
      </c>
    </row>
    <row r="7" spans="2:8" ht="18" customHeight="1" x14ac:dyDescent="0.2">
      <c r="B7" s="47" t="s">
        <v>22</v>
      </c>
      <c r="C7" s="241" t="s">
        <v>155</v>
      </c>
      <c r="D7" s="242"/>
      <c r="E7" s="242"/>
      <c r="F7" s="242"/>
      <c r="G7" s="242"/>
      <c r="H7" s="50" t="str">
        <f>'Information &amp; Guidance'!L9</f>
        <v>R407C</v>
      </c>
    </row>
    <row r="8" spans="2:8" ht="18" customHeight="1" x14ac:dyDescent="0.2">
      <c r="B8" s="223" t="s">
        <v>86</v>
      </c>
      <c r="C8" s="238"/>
      <c r="D8" s="235"/>
      <c r="E8" s="236"/>
      <c r="F8" s="236"/>
      <c r="G8" s="237"/>
      <c r="H8" s="50" t="str">
        <f>'Information &amp; Guidance'!L10</f>
        <v>R408A</v>
      </c>
    </row>
    <row r="9" spans="2:8" ht="18" customHeight="1" x14ac:dyDescent="0.2">
      <c r="B9" s="226" t="s">
        <v>11</v>
      </c>
      <c r="C9" s="243"/>
      <c r="D9" s="235"/>
      <c r="E9" s="236"/>
      <c r="F9" s="236"/>
      <c r="G9" s="237"/>
      <c r="H9" s="50" t="str">
        <f>'Information &amp; Guidance'!L11</f>
        <v>R409A</v>
      </c>
    </row>
    <row r="10" spans="2:8" ht="18" customHeight="1" x14ac:dyDescent="0.2">
      <c r="B10" s="223" t="s">
        <v>12</v>
      </c>
      <c r="C10" s="238"/>
      <c r="D10" s="121" t="s">
        <v>39</v>
      </c>
      <c r="E10" s="272" t="s">
        <v>72</v>
      </c>
      <c r="F10" s="196"/>
      <c r="G10" s="69"/>
      <c r="H10" s="50" t="str">
        <f>'Information &amp; Guidance'!L12</f>
        <v>R410A</v>
      </c>
    </row>
    <row r="11" spans="2:8" ht="18" customHeight="1" x14ac:dyDescent="0.2">
      <c r="B11" s="223" t="s">
        <v>79</v>
      </c>
      <c r="C11" s="238"/>
      <c r="D11" s="121"/>
      <c r="E11" s="223" t="s">
        <v>82</v>
      </c>
      <c r="F11" s="251"/>
      <c r="G11" s="69"/>
      <c r="H11" s="50" t="str">
        <f>'Information &amp; Guidance'!L13</f>
        <v>R422D</v>
      </c>
    </row>
    <row r="12" spans="2:8" ht="18" customHeight="1" x14ac:dyDescent="0.2">
      <c r="B12" s="223" t="s">
        <v>80</v>
      </c>
      <c r="C12" s="238"/>
      <c r="D12" s="121"/>
      <c r="E12" s="223" t="s">
        <v>81</v>
      </c>
      <c r="F12" s="251"/>
      <c r="G12" s="69"/>
      <c r="H12" s="50" t="str">
        <f>'Information &amp; Guidance'!L14</f>
        <v>R407A</v>
      </c>
    </row>
    <row r="13" spans="2:8" ht="18" customHeight="1" x14ac:dyDescent="0.2">
      <c r="B13" s="8" t="s">
        <v>13</v>
      </c>
      <c r="C13" s="273"/>
      <c r="D13" s="273"/>
      <c r="E13" s="226" t="s">
        <v>14</v>
      </c>
      <c r="F13" s="243"/>
      <c r="G13" s="70"/>
      <c r="H13" s="50" t="str">
        <f>'Information &amp; Guidance'!L15</f>
        <v>R407F</v>
      </c>
    </row>
    <row r="14" spans="2:8" x14ac:dyDescent="0.2">
      <c r="B14" s="38"/>
      <c r="C14" s="38"/>
      <c r="D14" s="38"/>
      <c r="E14" s="39"/>
      <c r="F14" s="39"/>
      <c r="G14" s="39"/>
      <c r="H14" s="50" t="str">
        <f>'Information &amp; Guidance'!L16</f>
        <v>R448A</v>
      </c>
    </row>
    <row r="15" spans="2:8" ht="15" customHeight="1" x14ac:dyDescent="0.2">
      <c r="B15" s="223" t="s">
        <v>8</v>
      </c>
      <c r="C15" s="224"/>
      <c r="D15" s="224"/>
      <c r="E15" s="224"/>
      <c r="F15" s="224"/>
      <c r="G15" s="225"/>
      <c r="H15" s="120" t="str">
        <f>'Information &amp; Guidance'!L17</f>
        <v>R449A</v>
      </c>
    </row>
    <row r="16" spans="2:8" s="40" customFormat="1" ht="30" x14ac:dyDescent="0.2">
      <c r="B16" s="7" t="s">
        <v>74</v>
      </c>
      <c r="C16" s="7" t="s">
        <v>63</v>
      </c>
      <c r="D16" s="9" t="s">
        <v>37</v>
      </c>
      <c r="E16" s="227" t="s">
        <v>90</v>
      </c>
      <c r="F16" s="228"/>
      <c r="G16" s="229"/>
      <c r="H16" s="35" t="s">
        <v>37</v>
      </c>
    </row>
    <row r="17" spans="2:8" x14ac:dyDescent="0.2">
      <c r="B17" s="26"/>
      <c r="C17" s="30"/>
      <c r="D17" s="28"/>
      <c r="E17" s="230"/>
      <c r="F17" s="231"/>
      <c r="G17" s="232"/>
      <c r="H17" s="41">
        <f t="shared" ref="H17:H33" si="0">D17</f>
        <v>0</v>
      </c>
    </row>
    <row r="18" spans="2:8" x14ac:dyDescent="0.2">
      <c r="B18" s="26"/>
      <c r="C18" s="30"/>
      <c r="D18" s="28"/>
      <c r="E18" s="244"/>
      <c r="F18" s="245"/>
      <c r="G18" s="246"/>
      <c r="H18" s="41">
        <f t="shared" si="0"/>
        <v>0</v>
      </c>
    </row>
    <row r="19" spans="2:8" x14ac:dyDescent="0.2">
      <c r="B19" s="26"/>
      <c r="C19" s="30"/>
      <c r="D19" s="28"/>
      <c r="E19" s="244"/>
      <c r="F19" s="245"/>
      <c r="G19" s="246"/>
      <c r="H19" s="41">
        <f t="shared" si="0"/>
        <v>0</v>
      </c>
    </row>
    <row r="20" spans="2:8" x14ac:dyDescent="0.2">
      <c r="B20" s="26"/>
      <c r="C20" s="30"/>
      <c r="D20" s="28"/>
      <c r="E20" s="244"/>
      <c r="F20" s="245"/>
      <c r="G20" s="246"/>
      <c r="H20" s="41">
        <f t="shared" si="0"/>
        <v>0</v>
      </c>
    </row>
    <row r="21" spans="2:8" x14ac:dyDescent="0.2">
      <c r="B21" s="26"/>
      <c r="C21" s="30"/>
      <c r="D21" s="28"/>
      <c r="E21" s="244"/>
      <c r="F21" s="245"/>
      <c r="G21" s="246"/>
      <c r="H21" s="41">
        <f t="shared" si="0"/>
        <v>0</v>
      </c>
    </row>
    <row r="22" spans="2:8" x14ac:dyDescent="0.2">
      <c r="B22" s="26"/>
      <c r="C22" s="30"/>
      <c r="D22" s="28"/>
      <c r="E22" s="244"/>
      <c r="F22" s="245"/>
      <c r="G22" s="246"/>
      <c r="H22" s="41">
        <f t="shared" si="0"/>
        <v>0</v>
      </c>
    </row>
    <row r="23" spans="2:8" x14ac:dyDescent="0.2">
      <c r="B23" s="26"/>
      <c r="C23" s="30"/>
      <c r="D23" s="28"/>
      <c r="E23" s="244"/>
      <c r="F23" s="245"/>
      <c r="G23" s="246"/>
      <c r="H23" s="41">
        <f t="shared" si="0"/>
        <v>0</v>
      </c>
    </row>
    <row r="24" spans="2:8" x14ac:dyDescent="0.2">
      <c r="B24" s="26"/>
      <c r="C24" s="30"/>
      <c r="D24" s="28"/>
      <c r="E24" s="244"/>
      <c r="F24" s="245"/>
      <c r="G24" s="246"/>
      <c r="H24" s="41">
        <f t="shared" si="0"/>
        <v>0</v>
      </c>
    </row>
    <row r="25" spans="2:8" x14ac:dyDescent="0.2">
      <c r="B25" s="26"/>
      <c r="C25" s="30"/>
      <c r="D25" s="28"/>
      <c r="E25" s="244"/>
      <c r="F25" s="245"/>
      <c r="G25" s="246"/>
      <c r="H25" s="41">
        <f t="shared" si="0"/>
        <v>0</v>
      </c>
    </row>
    <row r="26" spans="2:8" x14ac:dyDescent="0.2">
      <c r="B26" s="26"/>
      <c r="C26" s="30"/>
      <c r="D26" s="28"/>
      <c r="E26" s="244"/>
      <c r="F26" s="245"/>
      <c r="G26" s="246"/>
      <c r="H26" s="41">
        <f t="shared" si="0"/>
        <v>0</v>
      </c>
    </row>
    <row r="27" spans="2:8" x14ac:dyDescent="0.2">
      <c r="B27" s="26"/>
      <c r="C27" s="30"/>
      <c r="D27" s="28"/>
      <c r="E27" s="244"/>
      <c r="F27" s="245"/>
      <c r="G27" s="246"/>
      <c r="H27" s="41">
        <f t="shared" si="0"/>
        <v>0</v>
      </c>
    </row>
    <row r="28" spans="2:8" x14ac:dyDescent="0.2">
      <c r="B28" s="26"/>
      <c r="C28" s="30"/>
      <c r="D28" s="28"/>
      <c r="E28" s="244"/>
      <c r="F28" s="245"/>
      <c r="G28" s="246"/>
      <c r="H28" s="41">
        <f t="shared" si="0"/>
        <v>0</v>
      </c>
    </row>
    <row r="29" spans="2:8" x14ac:dyDescent="0.2">
      <c r="B29" s="26"/>
      <c r="C29" s="30"/>
      <c r="D29" s="28"/>
      <c r="E29" s="244"/>
      <c r="F29" s="245"/>
      <c r="G29" s="246"/>
      <c r="H29" s="41">
        <f t="shared" si="0"/>
        <v>0</v>
      </c>
    </row>
    <row r="30" spans="2:8" x14ac:dyDescent="0.2">
      <c r="B30" s="26"/>
      <c r="C30" s="30"/>
      <c r="D30" s="28"/>
      <c r="E30" s="244"/>
      <c r="F30" s="245"/>
      <c r="G30" s="246"/>
      <c r="H30" s="41">
        <f t="shared" si="0"/>
        <v>0</v>
      </c>
    </row>
    <row r="31" spans="2:8" x14ac:dyDescent="0.2">
      <c r="B31" s="26"/>
      <c r="C31" s="30"/>
      <c r="D31" s="28"/>
      <c r="E31" s="244"/>
      <c r="F31" s="245"/>
      <c r="G31" s="246"/>
      <c r="H31" s="41">
        <f t="shared" si="0"/>
        <v>0</v>
      </c>
    </row>
    <row r="32" spans="2:8" x14ac:dyDescent="0.2">
      <c r="B32" s="26"/>
      <c r="C32" s="30"/>
      <c r="D32" s="28"/>
      <c r="E32" s="244"/>
      <c r="F32" s="245"/>
      <c r="G32" s="246"/>
      <c r="H32" s="41">
        <f t="shared" si="0"/>
        <v>0</v>
      </c>
    </row>
    <row r="33" spans="2:8" ht="15" thickBot="1" x14ac:dyDescent="0.25">
      <c r="B33" s="27"/>
      <c r="C33" s="31"/>
      <c r="D33" s="29"/>
      <c r="E33" s="247"/>
      <c r="F33" s="248"/>
      <c r="G33" s="249"/>
      <c r="H33" s="41">
        <f t="shared" si="0"/>
        <v>0</v>
      </c>
    </row>
    <row r="34" spans="2:8" ht="15.75" thickTop="1" x14ac:dyDescent="0.2">
      <c r="B34" s="256" t="s">
        <v>64</v>
      </c>
      <c r="C34" s="257"/>
      <c r="D34" s="51">
        <f>SUM(D17:D33)</f>
        <v>0</v>
      </c>
      <c r="E34" s="259"/>
      <c r="F34" s="260"/>
      <c r="G34" s="261"/>
    </row>
    <row r="35" spans="2:8" ht="15" x14ac:dyDescent="0.2">
      <c r="B35" s="42"/>
      <c r="C35" s="42"/>
      <c r="D35" s="42"/>
      <c r="E35" s="6"/>
      <c r="F35" s="43"/>
      <c r="G35" s="39"/>
    </row>
    <row r="36" spans="2:8" ht="15" x14ac:dyDescent="0.2">
      <c r="B36" s="223" t="s">
        <v>9</v>
      </c>
      <c r="C36" s="224"/>
      <c r="D36" s="224"/>
      <c r="E36" s="224"/>
      <c r="F36" s="224"/>
      <c r="G36" s="225"/>
    </row>
    <row r="37" spans="2:8" s="40" customFormat="1" ht="45" customHeight="1" x14ac:dyDescent="0.2">
      <c r="B37" s="7" t="s">
        <v>74</v>
      </c>
      <c r="C37" s="7" t="s">
        <v>63</v>
      </c>
      <c r="D37" s="9" t="s">
        <v>38</v>
      </c>
      <c r="E37" s="227" t="s">
        <v>20</v>
      </c>
      <c r="F37" s="228"/>
      <c r="G37" s="229"/>
      <c r="H37" s="35" t="s">
        <v>38</v>
      </c>
    </row>
    <row r="38" spans="2:8" x14ac:dyDescent="0.2">
      <c r="B38" s="26"/>
      <c r="C38" s="30"/>
      <c r="D38" s="28"/>
      <c r="E38" s="230"/>
      <c r="F38" s="231"/>
      <c r="G38" s="232"/>
      <c r="H38" s="41">
        <f t="shared" ref="H38:H54" si="1">-D38</f>
        <v>0</v>
      </c>
    </row>
    <row r="39" spans="2:8" x14ac:dyDescent="0.2">
      <c r="B39" s="26"/>
      <c r="C39" s="30"/>
      <c r="D39" s="28"/>
      <c r="E39" s="244"/>
      <c r="F39" s="245"/>
      <c r="G39" s="246"/>
      <c r="H39" s="41">
        <f t="shared" si="1"/>
        <v>0</v>
      </c>
    </row>
    <row r="40" spans="2:8" x14ac:dyDescent="0.2">
      <c r="B40" s="26"/>
      <c r="C40" s="30"/>
      <c r="D40" s="28"/>
      <c r="E40" s="244"/>
      <c r="F40" s="245"/>
      <c r="G40" s="246"/>
      <c r="H40" s="41">
        <f t="shared" si="1"/>
        <v>0</v>
      </c>
    </row>
    <row r="41" spans="2:8" x14ac:dyDescent="0.2">
      <c r="B41" s="26"/>
      <c r="C41" s="30"/>
      <c r="D41" s="28"/>
      <c r="E41" s="244"/>
      <c r="F41" s="245"/>
      <c r="G41" s="246"/>
      <c r="H41" s="41">
        <f t="shared" si="1"/>
        <v>0</v>
      </c>
    </row>
    <row r="42" spans="2:8" x14ac:dyDescent="0.2">
      <c r="B42" s="26"/>
      <c r="C42" s="30"/>
      <c r="D42" s="28"/>
      <c r="E42" s="244"/>
      <c r="F42" s="245"/>
      <c r="G42" s="246"/>
      <c r="H42" s="41">
        <f t="shared" si="1"/>
        <v>0</v>
      </c>
    </row>
    <row r="43" spans="2:8" x14ac:dyDescent="0.2">
      <c r="B43" s="26"/>
      <c r="C43" s="30"/>
      <c r="D43" s="28"/>
      <c r="E43" s="244"/>
      <c r="F43" s="245"/>
      <c r="G43" s="246"/>
      <c r="H43" s="41">
        <f t="shared" si="1"/>
        <v>0</v>
      </c>
    </row>
    <row r="44" spans="2:8" x14ac:dyDescent="0.2">
      <c r="B44" s="26"/>
      <c r="C44" s="30"/>
      <c r="D44" s="28"/>
      <c r="E44" s="244"/>
      <c r="F44" s="245"/>
      <c r="G44" s="246"/>
      <c r="H44" s="41">
        <f t="shared" si="1"/>
        <v>0</v>
      </c>
    </row>
    <row r="45" spans="2:8" x14ac:dyDescent="0.2">
      <c r="B45" s="26"/>
      <c r="C45" s="30"/>
      <c r="D45" s="28"/>
      <c r="E45" s="244"/>
      <c r="F45" s="245"/>
      <c r="G45" s="246"/>
      <c r="H45" s="41">
        <f t="shared" si="1"/>
        <v>0</v>
      </c>
    </row>
    <row r="46" spans="2:8" x14ac:dyDescent="0.2">
      <c r="B46" s="26"/>
      <c r="C46" s="30"/>
      <c r="D46" s="28"/>
      <c r="E46" s="244"/>
      <c r="F46" s="245"/>
      <c r="G46" s="246"/>
      <c r="H46" s="41">
        <f t="shared" si="1"/>
        <v>0</v>
      </c>
    </row>
    <row r="47" spans="2:8" x14ac:dyDescent="0.2">
      <c r="B47" s="26"/>
      <c r="C47" s="30"/>
      <c r="D47" s="28"/>
      <c r="E47" s="244"/>
      <c r="F47" s="245"/>
      <c r="G47" s="246"/>
      <c r="H47" s="41">
        <f t="shared" si="1"/>
        <v>0</v>
      </c>
    </row>
    <row r="48" spans="2:8" x14ac:dyDescent="0.2">
      <c r="B48" s="26"/>
      <c r="C48" s="30"/>
      <c r="D48" s="28"/>
      <c r="E48" s="244"/>
      <c r="F48" s="245"/>
      <c r="G48" s="246"/>
      <c r="H48" s="41">
        <f t="shared" si="1"/>
        <v>0</v>
      </c>
    </row>
    <row r="49" spans="2:8" x14ac:dyDescent="0.2">
      <c r="B49" s="26"/>
      <c r="C49" s="30"/>
      <c r="D49" s="28"/>
      <c r="E49" s="244"/>
      <c r="F49" s="245"/>
      <c r="G49" s="246"/>
      <c r="H49" s="41">
        <f t="shared" si="1"/>
        <v>0</v>
      </c>
    </row>
    <row r="50" spans="2:8" x14ac:dyDescent="0.2">
      <c r="B50" s="26"/>
      <c r="C50" s="30"/>
      <c r="D50" s="28"/>
      <c r="E50" s="244"/>
      <c r="F50" s="245"/>
      <c r="G50" s="246"/>
      <c r="H50" s="41">
        <f t="shared" si="1"/>
        <v>0</v>
      </c>
    </row>
    <row r="51" spans="2:8" x14ac:dyDescent="0.2">
      <c r="B51" s="26"/>
      <c r="C51" s="30"/>
      <c r="D51" s="28"/>
      <c r="E51" s="244"/>
      <c r="F51" s="245"/>
      <c r="G51" s="246"/>
      <c r="H51" s="41">
        <f t="shared" si="1"/>
        <v>0</v>
      </c>
    </row>
    <row r="52" spans="2:8" x14ac:dyDescent="0.2">
      <c r="B52" s="26"/>
      <c r="C52" s="30"/>
      <c r="D52" s="28"/>
      <c r="E52" s="244"/>
      <c r="F52" s="245"/>
      <c r="G52" s="246"/>
      <c r="H52" s="41">
        <f t="shared" si="1"/>
        <v>0</v>
      </c>
    </row>
    <row r="53" spans="2:8" x14ac:dyDescent="0.2">
      <c r="B53" s="26"/>
      <c r="C53" s="30"/>
      <c r="D53" s="28"/>
      <c r="E53" s="244"/>
      <c r="F53" s="245"/>
      <c r="G53" s="246"/>
      <c r="H53" s="41">
        <f t="shared" si="1"/>
        <v>0</v>
      </c>
    </row>
    <row r="54" spans="2:8" ht="15" thickBot="1" x14ac:dyDescent="0.25">
      <c r="B54" s="26"/>
      <c r="C54" s="32"/>
      <c r="D54" s="28"/>
      <c r="E54" s="247"/>
      <c r="F54" s="248"/>
      <c r="G54" s="249"/>
      <c r="H54" s="41">
        <f t="shared" si="1"/>
        <v>0</v>
      </c>
    </row>
    <row r="55" spans="2:8" ht="15.75" thickTop="1" x14ac:dyDescent="0.2">
      <c r="B55" s="256" t="s">
        <v>65</v>
      </c>
      <c r="C55" s="257"/>
      <c r="D55" s="52">
        <f>SUM(D38:D54)</f>
        <v>0</v>
      </c>
      <c r="E55" s="259"/>
      <c r="F55" s="260"/>
      <c r="G55" s="261"/>
    </row>
    <row r="56" spans="2:8" x14ac:dyDescent="0.2">
      <c r="B56" s="45"/>
      <c r="C56" s="45"/>
      <c r="E56" s="44"/>
    </row>
    <row r="57" spans="2:8" x14ac:dyDescent="0.2">
      <c r="B57" s="45"/>
      <c r="C57" s="45"/>
      <c r="E57" s="44"/>
    </row>
    <row r="58" spans="2:8" x14ac:dyDescent="0.2">
      <c r="B58" s="45"/>
      <c r="C58" s="45"/>
      <c r="E58" s="44"/>
    </row>
    <row r="59" spans="2:8" x14ac:dyDescent="0.2">
      <c r="B59" s="45"/>
      <c r="C59" s="45"/>
      <c r="E59" s="44"/>
    </row>
    <row r="60" spans="2:8" ht="28.5" customHeight="1" x14ac:dyDescent="0.2">
      <c r="B60" s="258" t="s">
        <v>66</v>
      </c>
      <c r="C60" s="253"/>
      <c r="D60" s="53">
        <f>(D34-D55)</f>
        <v>0</v>
      </c>
      <c r="E60" s="44"/>
    </row>
    <row r="61" spans="2:8" ht="29.25" customHeight="1" x14ac:dyDescent="0.2">
      <c r="B61" s="252" t="s">
        <v>21</v>
      </c>
      <c r="C61" s="253"/>
      <c r="D61" s="54">
        <f>IF(G10&gt;0,D60/G10,0)</f>
        <v>0</v>
      </c>
      <c r="E61" s="44"/>
    </row>
    <row r="62" spans="2:8" ht="28.5" customHeight="1" x14ac:dyDescent="0.2">
      <c r="B62" s="252" t="s">
        <v>62</v>
      </c>
      <c r="C62" s="253"/>
      <c r="D62" s="152">
        <f>MIN(B17:B33,B38:B54)</f>
        <v>0</v>
      </c>
      <c r="E62" s="44"/>
    </row>
    <row r="63" spans="2:8" ht="30.75" customHeight="1" x14ac:dyDescent="0.2">
      <c r="B63" s="252" t="s">
        <v>71</v>
      </c>
      <c r="C63" s="253"/>
      <c r="D63" s="152">
        <f>MAX(B17:B33,B38:B54)</f>
        <v>0</v>
      </c>
      <c r="E63" s="44"/>
    </row>
    <row r="64" spans="2:8" x14ac:dyDescent="0.2">
      <c r="B64" s="45"/>
      <c r="C64" s="45"/>
      <c r="E64" s="44"/>
    </row>
    <row r="65" spans="2:7" x14ac:dyDescent="0.2">
      <c r="B65" s="45"/>
      <c r="C65" s="45"/>
      <c r="E65" s="44"/>
    </row>
    <row r="66" spans="2:7" x14ac:dyDescent="0.2">
      <c r="B66" s="45"/>
      <c r="C66" s="45"/>
      <c r="E66" s="44"/>
    </row>
    <row r="67" spans="2:7" x14ac:dyDescent="0.2">
      <c r="B67" s="45"/>
      <c r="C67" s="45"/>
      <c r="E67" s="44"/>
    </row>
    <row r="68" spans="2:7" x14ac:dyDescent="0.2">
      <c r="B68" s="45"/>
      <c r="C68" s="45"/>
      <c r="E68" s="44"/>
    </row>
    <row r="69" spans="2:7" ht="15" x14ac:dyDescent="0.2">
      <c r="B69" s="223" t="s">
        <v>15</v>
      </c>
      <c r="C69" s="224"/>
      <c r="D69" s="224"/>
      <c r="E69" s="224"/>
      <c r="F69" s="224"/>
      <c r="G69" s="225"/>
    </row>
    <row r="70" spans="2:7" ht="35.25" customHeight="1" x14ac:dyDescent="0.2">
      <c r="B70" s="7" t="s">
        <v>74</v>
      </c>
      <c r="C70" s="7" t="s">
        <v>63</v>
      </c>
      <c r="D70" s="270" t="s">
        <v>16</v>
      </c>
      <c r="E70" s="271"/>
      <c r="F70" s="227" t="s">
        <v>88</v>
      </c>
      <c r="G70" s="229"/>
    </row>
    <row r="71" spans="2:7" x14ac:dyDescent="0.2">
      <c r="B71" s="26"/>
      <c r="C71" s="30"/>
      <c r="D71" s="230"/>
      <c r="E71" s="231"/>
      <c r="F71" s="230"/>
      <c r="G71" s="232"/>
    </row>
    <row r="72" spans="2:7" x14ac:dyDescent="0.2">
      <c r="B72" s="26"/>
      <c r="C72" s="30"/>
      <c r="D72" s="244"/>
      <c r="E72" s="245"/>
      <c r="F72" s="244"/>
      <c r="G72" s="246"/>
    </row>
    <row r="73" spans="2:7" x14ac:dyDescent="0.2">
      <c r="B73" s="26"/>
      <c r="C73" s="30"/>
      <c r="D73" s="244"/>
      <c r="E73" s="245"/>
      <c r="F73" s="244"/>
      <c r="G73" s="246"/>
    </row>
    <row r="74" spans="2:7" x14ac:dyDescent="0.2">
      <c r="B74" s="26"/>
      <c r="C74" s="30"/>
      <c r="D74" s="244"/>
      <c r="E74" s="245"/>
      <c r="F74" s="244"/>
      <c r="G74" s="246"/>
    </row>
    <row r="75" spans="2:7" x14ac:dyDescent="0.2">
      <c r="B75" s="26"/>
      <c r="C75" s="30"/>
      <c r="D75" s="244"/>
      <c r="E75" s="245"/>
      <c r="F75" s="244"/>
      <c r="G75" s="246"/>
    </row>
    <row r="76" spans="2:7" x14ac:dyDescent="0.2">
      <c r="B76" s="26"/>
      <c r="C76" s="30"/>
      <c r="D76" s="244"/>
      <c r="E76" s="245"/>
      <c r="F76" s="244"/>
      <c r="G76" s="246"/>
    </row>
    <row r="77" spans="2:7" x14ac:dyDescent="0.2">
      <c r="B77" s="26"/>
      <c r="C77" s="30"/>
      <c r="D77" s="244"/>
      <c r="E77" s="245"/>
      <c r="F77" s="244"/>
      <c r="G77" s="246"/>
    </row>
    <row r="78" spans="2:7" x14ac:dyDescent="0.2">
      <c r="B78" s="26"/>
      <c r="C78" s="30"/>
      <c r="D78" s="244"/>
      <c r="E78" s="245"/>
      <c r="F78" s="244"/>
      <c r="G78" s="246"/>
    </row>
    <row r="79" spans="2:7" x14ac:dyDescent="0.2">
      <c r="B79" s="26"/>
      <c r="C79" s="30"/>
      <c r="D79" s="244"/>
      <c r="E79" s="245"/>
      <c r="F79" s="244"/>
      <c r="G79" s="246"/>
    </row>
    <row r="80" spans="2:7" x14ac:dyDescent="0.2">
      <c r="B80" s="26"/>
      <c r="C80" s="30"/>
      <c r="D80" s="244"/>
      <c r="E80" s="245"/>
      <c r="F80" s="244"/>
      <c r="G80" s="246"/>
    </row>
    <row r="81" spans="2:8" x14ac:dyDescent="0.2">
      <c r="B81" s="26"/>
      <c r="C81" s="30"/>
      <c r="D81" s="244"/>
      <c r="E81" s="245"/>
      <c r="F81" s="244"/>
      <c r="G81" s="246"/>
    </row>
    <row r="82" spans="2:8" x14ac:dyDescent="0.2">
      <c r="B82" s="26"/>
      <c r="C82" s="30"/>
      <c r="D82" s="244"/>
      <c r="E82" s="245"/>
      <c r="F82" s="244"/>
      <c r="G82" s="246"/>
    </row>
    <row r="83" spans="2:8" x14ac:dyDescent="0.2">
      <c r="B83" s="26"/>
      <c r="C83" s="30"/>
      <c r="D83" s="244"/>
      <c r="E83" s="245"/>
      <c r="F83" s="244"/>
      <c r="G83" s="246"/>
    </row>
    <row r="84" spans="2:8" x14ac:dyDescent="0.2">
      <c r="B84" s="26"/>
      <c r="C84" s="30"/>
      <c r="D84" s="244"/>
      <c r="E84" s="245"/>
      <c r="F84" s="244"/>
      <c r="G84" s="246"/>
    </row>
    <row r="85" spans="2:8" x14ac:dyDescent="0.2">
      <c r="B85" s="26"/>
      <c r="C85" s="30"/>
      <c r="D85" s="244"/>
      <c r="E85" s="245"/>
      <c r="F85" s="244"/>
      <c r="G85" s="246"/>
    </row>
    <row r="86" spans="2:8" x14ac:dyDescent="0.2">
      <c r="B86" s="26"/>
      <c r="C86" s="30"/>
      <c r="D86" s="244"/>
      <c r="E86" s="245"/>
      <c r="F86" s="244"/>
      <c r="G86" s="246"/>
    </row>
    <row r="87" spans="2:8" x14ac:dyDescent="0.2">
      <c r="B87" s="26"/>
      <c r="C87" s="33"/>
      <c r="D87" s="254"/>
      <c r="E87" s="266"/>
      <c r="F87" s="254"/>
      <c r="G87" s="264"/>
    </row>
    <row r="88" spans="2:8" x14ac:dyDescent="0.2">
      <c r="E88" s="44"/>
    </row>
    <row r="89" spans="2:8" ht="15" x14ac:dyDescent="0.2">
      <c r="B89" s="223" t="s">
        <v>87</v>
      </c>
      <c r="C89" s="224"/>
      <c r="D89" s="224"/>
      <c r="E89" s="224"/>
      <c r="F89" s="224"/>
      <c r="G89" s="225"/>
    </row>
    <row r="90" spans="2:8" s="40" customFormat="1" ht="32.25" customHeight="1" x14ac:dyDescent="0.2">
      <c r="B90" s="7" t="s">
        <v>74</v>
      </c>
      <c r="C90" s="7" t="s">
        <v>63</v>
      </c>
      <c r="D90" s="9" t="s">
        <v>75</v>
      </c>
      <c r="E90" s="227" t="s">
        <v>17</v>
      </c>
      <c r="F90" s="228"/>
      <c r="G90" s="229"/>
      <c r="H90" s="46"/>
    </row>
    <row r="91" spans="2:8" x14ac:dyDescent="0.2">
      <c r="B91" s="26"/>
      <c r="C91" s="34"/>
      <c r="D91" s="26"/>
      <c r="E91" s="230"/>
      <c r="F91" s="231"/>
      <c r="G91" s="232"/>
    </row>
    <row r="92" spans="2:8" x14ac:dyDescent="0.2">
      <c r="B92" s="26"/>
      <c r="C92" s="30"/>
      <c r="D92" s="26"/>
      <c r="E92" s="244"/>
      <c r="F92" s="245"/>
      <c r="G92" s="246"/>
    </row>
    <row r="93" spans="2:8" x14ac:dyDescent="0.2">
      <c r="B93" s="26"/>
      <c r="C93" s="30"/>
      <c r="D93" s="26"/>
      <c r="E93" s="244"/>
      <c r="F93" s="245"/>
      <c r="G93" s="246"/>
    </row>
    <row r="94" spans="2:8" x14ac:dyDescent="0.2">
      <c r="B94" s="26"/>
      <c r="C94" s="30"/>
      <c r="D94" s="26"/>
      <c r="E94" s="244"/>
      <c r="F94" s="245"/>
      <c r="G94" s="246"/>
    </row>
    <row r="95" spans="2:8" x14ac:dyDescent="0.2">
      <c r="B95" s="26"/>
      <c r="C95" s="30"/>
      <c r="D95" s="26"/>
      <c r="E95" s="244"/>
      <c r="F95" s="245"/>
      <c r="G95" s="246"/>
    </row>
    <row r="96" spans="2:8" x14ac:dyDescent="0.2">
      <c r="B96" s="26"/>
      <c r="C96" s="30"/>
      <c r="D96" s="26"/>
      <c r="E96" s="244"/>
      <c r="F96" s="245"/>
      <c r="G96" s="246"/>
    </row>
    <row r="97" spans="2:7" x14ac:dyDescent="0.2">
      <c r="B97" s="26"/>
      <c r="C97" s="30"/>
      <c r="D97" s="26"/>
      <c r="E97" s="244"/>
      <c r="F97" s="245"/>
      <c r="G97" s="246"/>
    </row>
    <row r="98" spans="2:7" x14ac:dyDescent="0.2">
      <c r="B98" s="26"/>
      <c r="C98" s="30"/>
      <c r="D98" s="26"/>
      <c r="E98" s="244"/>
      <c r="F98" s="245"/>
      <c r="G98" s="246"/>
    </row>
    <row r="99" spans="2:7" x14ac:dyDescent="0.2">
      <c r="B99" s="26"/>
      <c r="C99" s="30"/>
      <c r="D99" s="26"/>
      <c r="E99" s="244"/>
      <c r="F99" s="245"/>
      <c r="G99" s="246"/>
    </row>
    <row r="100" spans="2:7" x14ac:dyDescent="0.2">
      <c r="B100" s="26"/>
      <c r="C100" s="30"/>
      <c r="D100" s="26"/>
      <c r="E100" s="244"/>
      <c r="F100" s="245"/>
      <c r="G100" s="246"/>
    </row>
    <row r="101" spans="2:7" x14ac:dyDescent="0.2">
      <c r="B101" s="26"/>
      <c r="C101" s="30"/>
      <c r="D101" s="26"/>
      <c r="E101" s="244"/>
      <c r="F101" s="245"/>
      <c r="G101" s="246"/>
    </row>
    <row r="102" spans="2:7" x14ac:dyDescent="0.2">
      <c r="B102" s="26"/>
      <c r="C102" s="30"/>
      <c r="D102" s="26"/>
      <c r="E102" s="244"/>
      <c r="F102" s="245"/>
      <c r="G102" s="246"/>
    </row>
    <row r="103" spans="2:7" x14ac:dyDescent="0.2">
      <c r="B103" s="26"/>
      <c r="C103" s="30"/>
      <c r="D103" s="26"/>
      <c r="E103" s="244"/>
      <c r="F103" s="245"/>
      <c r="G103" s="246"/>
    </row>
    <row r="104" spans="2:7" x14ac:dyDescent="0.2">
      <c r="B104" s="26"/>
      <c r="C104" s="30"/>
      <c r="D104" s="26"/>
      <c r="E104" s="244"/>
      <c r="F104" s="245"/>
      <c r="G104" s="246"/>
    </row>
    <row r="105" spans="2:7" x14ac:dyDescent="0.2">
      <c r="B105" s="26"/>
      <c r="C105" s="30"/>
      <c r="D105" s="26"/>
      <c r="E105" s="244"/>
      <c r="F105" s="245"/>
      <c r="G105" s="246"/>
    </row>
    <row r="106" spans="2:7" x14ac:dyDescent="0.2">
      <c r="B106" s="26"/>
      <c r="C106" s="30"/>
      <c r="D106" s="26"/>
      <c r="E106" s="244"/>
      <c r="F106" s="245"/>
      <c r="G106" s="246"/>
    </row>
    <row r="107" spans="2:7" x14ac:dyDescent="0.2">
      <c r="B107" s="26"/>
      <c r="C107" s="33"/>
      <c r="D107" s="26"/>
      <c r="E107" s="254"/>
      <c r="F107" s="266"/>
      <c r="G107" s="264"/>
    </row>
    <row r="109" spans="2:7" ht="15" x14ac:dyDescent="0.2">
      <c r="B109" s="223" t="s">
        <v>89</v>
      </c>
      <c r="C109" s="224"/>
      <c r="D109" s="224"/>
      <c r="E109" s="224"/>
      <c r="F109" s="224"/>
      <c r="G109" s="225"/>
    </row>
    <row r="110" spans="2:7" ht="15" x14ac:dyDescent="0.2">
      <c r="B110" s="7" t="s">
        <v>74</v>
      </c>
      <c r="C110" s="7" t="s">
        <v>63</v>
      </c>
      <c r="D110" s="263" t="s">
        <v>18</v>
      </c>
      <c r="E110" s="251"/>
      <c r="F110" s="263" t="s">
        <v>19</v>
      </c>
      <c r="G110" s="269"/>
    </row>
    <row r="111" spans="2:7" x14ac:dyDescent="0.2">
      <c r="B111" s="26"/>
      <c r="C111" s="30"/>
      <c r="D111" s="230"/>
      <c r="E111" s="268"/>
      <c r="F111" s="230"/>
      <c r="G111" s="267"/>
    </row>
    <row r="112" spans="2:7" x14ac:dyDescent="0.2">
      <c r="B112" s="26"/>
      <c r="C112" s="30"/>
      <c r="D112" s="244"/>
      <c r="E112" s="262"/>
      <c r="F112" s="244"/>
      <c r="G112" s="250"/>
    </row>
    <row r="113" spans="2:7" x14ac:dyDescent="0.2">
      <c r="B113" s="26"/>
      <c r="C113" s="30"/>
      <c r="D113" s="244"/>
      <c r="E113" s="262"/>
      <c r="F113" s="244"/>
      <c r="G113" s="250"/>
    </row>
    <row r="114" spans="2:7" x14ac:dyDescent="0.2">
      <c r="B114" s="26"/>
      <c r="C114" s="30"/>
      <c r="D114" s="244"/>
      <c r="E114" s="262"/>
      <c r="F114" s="244"/>
      <c r="G114" s="250"/>
    </row>
    <row r="115" spans="2:7" x14ac:dyDescent="0.2">
      <c r="B115" s="26"/>
      <c r="C115" s="30"/>
      <c r="D115" s="244"/>
      <c r="E115" s="262"/>
      <c r="F115" s="244"/>
      <c r="G115" s="250"/>
    </row>
    <row r="116" spans="2:7" x14ac:dyDescent="0.2">
      <c r="B116" s="26"/>
      <c r="C116" s="30"/>
      <c r="D116" s="244"/>
      <c r="E116" s="262"/>
      <c r="F116" s="244"/>
      <c r="G116" s="250"/>
    </row>
    <row r="117" spans="2:7" x14ac:dyDescent="0.2">
      <c r="B117" s="26"/>
      <c r="C117" s="30"/>
      <c r="D117" s="244"/>
      <c r="E117" s="262"/>
      <c r="F117" s="244"/>
      <c r="G117" s="250"/>
    </row>
    <row r="118" spans="2:7" x14ac:dyDescent="0.2">
      <c r="B118" s="26"/>
      <c r="C118" s="30"/>
      <c r="D118" s="244"/>
      <c r="E118" s="262"/>
      <c r="F118" s="244"/>
      <c r="G118" s="250"/>
    </row>
    <row r="119" spans="2:7" x14ac:dyDescent="0.2">
      <c r="B119" s="26"/>
      <c r="C119" s="30"/>
      <c r="D119" s="244"/>
      <c r="E119" s="262"/>
      <c r="F119" s="244"/>
      <c r="G119" s="250"/>
    </row>
    <row r="120" spans="2:7" x14ac:dyDescent="0.2">
      <c r="B120" s="26"/>
      <c r="C120" s="30"/>
      <c r="D120" s="244"/>
      <c r="E120" s="262"/>
      <c r="F120" s="244"/>
      <c r="G120" s="250"/>
    </row>
    <row r="121" spans="2:7" x14ac:dyDescent="0.2">
      <c r="B121" s="26"/>
      <c r="C121" s="30"/>
      <c r="D121" s="244"/>
      <c r="E121" s="262"/>
      <c r="F121" s="244"/>
      <c r="G121" s="250"/>
    </row>
    <row r="122" spans="2:7" x14ac:dyDescent="0.2">
      <c r="B122" s="26"/>
      <c r="C122" s="30"/>
      <c r="D122" s="244"/>
      <c r="E122" s="262"/>
      <c r="F122" s="244"/>
      <c r="G122" s="250"/>
    </row>
    <row r="123" spans="2:7" x14ac:dyDescent="0.2">
      <c r="B123" s="26"/>
      <c r="C123" s="30"/>
      <c r="D123" s="244"/>
      <c r="E123" s="262"/>
      <c r="F123" s="244"/>
      <c r="G123" s="250"/>
    </row>
    <row r="124" spans="2:7" x14ac:dyDescent="0.2">
      <c r="B124" s="26"/>
      <c r="C124" s="30"/>
      <c r="D124" s="244"/>
      <c r="E124" s="262"/>
      <c r="F124" s="244"/>
      <c r="G124" s="250"/>
    </row>
    <row r="125" spans="2:7" x14ac:dyDescent="0.2">
      <c r="B125" s="26"/>
      <c r="C125" s="30"/>
      <c r="D125" s="244"/>
      <c r="E125" s="262"/>
      <c r="F125" s="244"/>
      <c r="G125" s="250"/>
    </row>
    <row r="126" spans="2:7" x14ac:dyDescent="0.2">
      <c r="B126" s="26"/>
      <c r="C126" s="30"/>
      <c r="D126" s="244"/>
      <c r="E126" s="262"/>
      <c r="F126" s="244"/>
      <c r="G126" s="250"/>
    </row>
    <row r="127" spans="2:7" x14ac:dyDescent="0.2">
      <c r="B127" s="26"/>
      <c r="C127" s="33"/>
      <c r="D127" s="254"/>
      <c r="E127" s="265"/>
      <c r="F127" s="254"/>
      <c r="G127" s="255"/>
    </row>
  </sheetData>
  <sheetProtection insertRows="0"/>
  <mergeCells count="159">
    <mergeCell ref="D77:E77"/>
    <mergeCell ref="D73:E73"/>
    <mergeCell ref="D74:E74"/>
    <mergeCell ref="F72:G72"/>
    <mergeCell ref="B10:C10"/>
    <mergeCell ref="D72:E72"/>
    <mergeCell ref="E47:G47"/>
    <mergeCell ref="E41:G41"/>
    <mergeCell ref="D70:E70"/>
    <mergeCell ref="E10:F10"/>
    <mergeCell ref="E46:G46"/>
    <mergeCell ref="E51:G51"/>
    <mergeCell ref="E13:F13"/>
    <mergeCell ref="E34:G34"/>
    <mergeCell ref="E19:G19"/>
    <mergeCell ref="E18:G18"/>
    <mergeCell ref="E20:G20"/>
    <mergeCell ref="E21:G21"/>
    <mergeCell ref="E22:G22"/>
    <mergeCell ref="C13:D13"/>
    <mergeCell ref="B34:C34"/>
    <mergeCell ref="E27:G27"/>
    <mergeCell ref="E26:G26"/>
    <mergeCell ref="E23:G23"/>
    <mergeCell ref="E24:G24"/>
    <mergeCell ref="E25:G25"/>
    <mergeCell ref="E28:G28"/>
    <mergeCell ref="E29:G29"/>
    <mergeCell ref="E30:G30"/>
    <mergeCell ref="F110:G110"/>
    <mergeCell ref="E90:G90"/>
    <mergeCell ref="E105:G105"/>
    <mergeCell ref="E100:G100"/>
    <mergeCell ref="E101:G101"/>
    <mergeCell ref="E97:G97"/>
    <mergeCell ref="E31:G31"/>
    <mergeCell ref="E32:G32"/>
    <mergeCell ref="E33:G33"/>
    <mergeCell ref="B36:G36"/>
    <mergeCell ref="E38:G38"/>
    <mergeCell ref="E39:G39"/>
    <mergeCell ref="E40:G40"/>
    <mergeCell ref="E37:G37"/>
    <mergeCell ref="E49:G49"/>
    <mergeCell ref="B61:C61"/>
    <mergeCell ref="B62:C62"/>
    <mergeCell ref="F73:G73"/>
    <mergeCell ref="F74:G74"/>
    <mergeCell ref="F126:G126"/>
    <mergeCell ref="D117:E117"/>
    <mergeCell ref="D123:E123"/>
    <mergeCell ref="F120:G120"/>
    <mergeCell ref="D120:E120"/>
    <mergeCell ref="D78:E78"/>
    <mergeCell ref="D79:E79"/>
    <mergeCell ref="D80:E80"/>
    <mergeCell ref="D119:E119"/>
    <mergeCell ref="D115:E115"/>
    <mergeCell ref="D116:E116"/>
    <mergeCell ref="D111:E111"/>
    <mergeCell ref="E99:G99"/>
    <mergeCell ref="F119:G119"/>
    <mergeCell ref="E106:G106"/>
    <mergeCell ref="E107:G107"/>
    <mergeCell ref="B109:G109"/>
    <mergeCell ref="F78:G78"/>
    <mergeCell ref="F79:G79"/>
    <mergeCell ref="F80:G80"/>
    <mergeCell ref="F81:G81"/>
    <mergeCell ref="D82:E82"/>
    <mergeCell ref="D83:E83"/>
    <mergeCell ref="D84:E84"/>
    <mergeCell ref="F87:G87"/>
    <mergeCell ref="E94:G94"/>
    <mergeCell ref="E48:G48"/>
    <mergeCell ref="D127:E127"/>
    <mergeCell ref="D85:E85"/>
    <mergeCell ref="D86:E86"/>
    <mergeCell ref="D87:E87"/>
    <mergeCell ref="E102:G102"/>
    <mergeCell ref="E103:G103"/>
    <mergeCell ref="F85:G85"/>
    <mergeCell ref="F86:G86"/>
    <mergeCell ref="F111:G111"/>
    <mergeCell ref="F112:G112"/>
    <mergeCell ref="E104:G104"/>
    <mergeCell ref="D112:E112"/>
    <mergeCell ref="D118:E118"/>
    <mergeCell ref="F113:G113"/>
    <mergeCell ref="F114:G114"/>
    <mergeCell ref="F115:G115"/>
    <mergeCell ref="F116:G116"/>
    <mergeCell ref="F117:G117"/>
    <mergeCell ref="F118:G118"/>
    <mergeCell ref="D113:E113"/>
    <mergeCell ref="D114:E114"/>
    <mergeCell ref="E42:G42"/>
    <mergeCell ref="E43:G43"/>
    <mergeCell ref="F127:G127"/>
    <mergeCell ref="B55:C55"/>
    <mergeCell ref="B60:C60"/>
    <mergeCell ref="E55:G55"/>
    <mergeCell ref="E45:G45"/>
    <mergeCell ref="E50:G50"/>
    <mergeCell ref="D126:E126"/>
    <mergeCell ref="D124:E124"/>
    <mergeCell ref="F121:G121"/>
    <mergeCell ref="F122:G122"/>
    <mergeCell ref="F123:G123"/>
    <mergeCell ref="F124:G124"/>
    <mergeCell ref="D122:E122"/>
    <mergeCell ref="D121:E121"/>
    <mergeCell ref="D125:E125"/>
    <mergeCell ref="F70:G70"/>
    <mergeCell ref="F71:G71"/>
    <mergeCell ref="D110:E110"/>
    <mergeCell ref="F82:G82"/>
    <mergeCell ref="F83:G83"/>
    <mergeCell ref="F84:G84"/>
    <mergeCell ref="D81:E81"/>
    <mergeCell ref="E92:G92"/>
    <mergeCell ref="E93:G93"/>
    <mergeCell ref="E91:G91"/>
    <mergeCell ref="E52:G52"/>
    <mergeCell ref="E53:G53"/>
    <mergeCell ref="E54:G54"/>
    <mergeCell ref="B89:G89"/>
    <mergeCell ref="F125:G125"/>
    <mergeCell ref="E11:F11"/>
    <mergeCell ref="E12:F12"/>
    <mergeCell ref="B11:C11"/>
    <mergeCell ref="B12:C12"/>
    <mergeCell ref="E98:G98"/>
    <mergeCell ref="B63:C63"/>
    <mergeCell ref="E95:G95"/>
    <mergeCell ref="E96:G96"/>
    <mergeCell ref="B69:G69"/>
    <mergeCell ref="F77:G77"/>
    <mergeCell ref="F75:G75"/>
    <mergeCell ref="D75:E75"/>
    <mergeCell ref="D76:E76"/>
    <mergeCell ref="F76:G76"/>
    <mergeCell ref="D71:E71"/>
    <mergeCell ref="E44:G44"/>
    <mergeCell ref="B2:G2"/>
    <mergeCell ref="E6:F6"/>
    <mergeCell ref="E16:G16"/>
    <mergeCell ref="E17:G17"/>
    <mergeCell ref="C4:G4"/>
    <mergeCell ref="C5:D5"/>
    <mergeCell ref="F5:G5"/>
    <mergeCell ref="D8:G8"/>
    <mergeCell ref="B8:C8"/>
    <mergeCell ref="B15:G15"/>
    <mergeCell ref="C3:G3"/>
    <mergeCell ref="C6:D6"/>
    <mergeCell ref="C7:G7"/>
    <mergeCell ref="B9:C9"/>
    <mergeCell ref="D9:G9"/>
  </mergeCells>
  <phoneticPr fontId="3" type="noConversion"/>
  <conditionalFormatting sqref="D34 D55 D60:D63 C3:G4 C5:D5 F5:G5">
    <cfRule type="cellIs" dxfId="10" priority="1" stopIfTrue="1" operator="equal">
      <formula>0</formula>
    </cfRule>
  </conditionalFormatting>
  <dataValidations xWindow="359" yWindow="365" count="5">
    <dataValidation type="date" allowBlank="1" showInputMessage="1" showErrorMessage="1" errorTitle="Invalid Data!" promptTitle="Date Format" prompt="Enter date in format dd/mm/yy or dd/mm/yyyy. Earliest date is 01/01/2000" sqref="B38:B54 B71:B87 B91:B107 B111:B127 D91:D107 B17:B33" xr:uid="{00000000-0002-0000-0300-000000000000}">
      <formula1>36526</formula1>
      <formula2>73050</formula2>
    </dataValidation>
    <dataValidation type="decimal" allowBlank="1" showInputMessage="1" showErrorMessage="1" errorTitle="Invalid Data!" promptTitle="Data Format" prompt="Value must be numeric, between 0.1 and 10,000. Leave blank if not known" sqref="D38:D54 D17:D33" xr:uid="{00000000-0002-0000-0300-000001000000}">
      <formula1>0.1</formula1>
      <formula2>10000</formula2>
    </dataValidation>
    <dataValidation type="list" allowBlank="1" showInputMessage="1" showErrorMessage="1" errorTitle="Invalid Data!" promptTitle="Refrigerant Type" prompt="Select refrigerant from pull down list (or add new refrigerant type and GWP to lookup table in &quot;Information &amp; Guidance&quot; sheet if not listed. Ensure that you follow the instructions for formatting the data)" sqref="D10" xr:uid="{00000000-0002-0000-0300-000002000000}">
      <formula1>$H$2:$H$15</formula1>
    </dataValidation>
    <dataValidation type="decimal" allowBlank="1" showInputMessage="1" showErrorMessage="1" errorTitle="Invalid Data" promptTitle="Data Format" prompt="Vlaue must be numeric, between 0.5 and 10,000. Leave blank if not known" sqref="D11" xr:uid="{00000000-0002-0000-0300-000003000000}">
      <formula1>0.5</formula1>
      <formula2>10000</formula2>
    </dataValidation>
    <dataValidation type="decimal" allowBlank="1" showInputMessage="1" showErrorMessage="1" errorTitle="Invalid Data!" promptTitle="Data Format" prompt="Value must be numeric, between 0.1 and 10,000. Leave blank of not known" sqref="G10:G11" xr:uid="{00000000-0002-0000-0300-000004000000}">
      <formula1>0.1</formula1>
      <formula2>10000</formula2>
    </dataValidation>
  </dataValidations>
  <pageMargins left="0.98425196850393704" right="0.39370078740157483" top="0.98425196850393704" bottom="0.78740157480314965" header="0.70866141732283472" footer="0.51181102362204722"/>
  <pageSetup paperSize="9" scale="64" fitToHeight="2" orientation="portrait" r:id="rId1"/>
  <headerFooter alignWithMargins="0">
    <oddHeader>&amp;C&amp;14FGas Log - &amp;A</oddHeader>
    <oddFooter>&amp;L&amp;F&amp;CPage &amp;P of &amp;N&amp;RPrinted on &amp;D</oddFooter>
  </headerFooter>
  <rowBreaks count="1" manualBreakCount="1">
    <brk id="68" max="16383" man="1"/>
  </rowBreaks>
  <colBreaks count="1" manualBreakCount="1">
    <brk id="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127"/>
  <sheetViews>
    <sheetView showGridLines="0" zoomScaleNormal="100" workbookViewId="0">
      <selection activeCell="E5" sqref="E5"/>
    </sheetView>
  </sheetViews>
  <sheetFormatPr defaultColWidth="11.42578125" defaultRowHeight="14.25" x14ac:dyDescent="0.2"/>
  <cols>
    <col min="1" max="1" width="3" style="37" customWidth="1"/>
    <col min="2" max="2" width="20.85546875" style="37" customWidth="1"/>
    <col min="3" max="3" width="29.42578125" style="37" customWidth="1"/>
    <col min="4" max="4" width="17.28515625" style="37" customWidth="1"/>
    <col min="5" max="5" width="20" style="37" customWidth="1"/>
    <col min="6" max="6" width="27" style="37" customWidth="1"/>
    <col min="7" max="7" width="23.42578125" style="37" customWidth="1"/>
    <col min="8" max="8" width="12.42578125" style="36" customWidth="1"/>
    <col min="9" max="16384" width="11.42578125" style="37"/>
  </cols>
  <sheetData>
    <row r="1" spans="2:8" x14ac:dyDescent="0.2">
      <c r="H1" s="120"/>
    </row>
    <row r="2" spans="2:8" ht="27" customHeight="1" x14ac:dyDescent="0.2">
      <c r="B2" s="223" t="s">
        <v>10</v>
      </c>
      <c r="C2" s="224"/>
      <c r="D2" s="224"/>
      <c r="E2" s="224"/>
      <c r="F2" s="224"/>
      <c r="G2" s="225"/>
      <c r="H2" s="120" t="str">
        <f>'Information &amp; Guidance'!L4</f>
        <v>R134a</v>
      </c>
    </row>
    <row r="3" spans="2:8" ht="18" customHeight="1" x14ac:dyDescent="0.2">
      <c r="B3" s="48" t="s">
        <v>151</v>
      </c>
      <c r="C3" s="233">
        <f>'FGas Log Summary'!C3</f>
        <v>0</v>
      </c>
      <c r="D3" s="233"/>
      <c r="E3" s="233"/>
      <c r="F3" s="233"/>
      <c r="G3" s="233"/>
      <c r="H3" s="50" t="str">
        <f>'Information &amp; Guidance'!L5</f>
        <v>R22</v>
      </c>
    </row>
    <row r="4" spans="2:8" ht="18" customHeight="1" x14ac:dyDescent="0.2">
      <c r="B4" s="48" t="s">
        <v>152</v>
      </c>
      <c r="C4" s="233">
        <f>'FGas Log Summary'!C4</f>
        <v>0</v>
      </c>
      <c r="D4" s="233"/>
      <c r="E4" s="233"/>
      <c r="F4" s="233"/>
      <c r="G4" s="233"/>
      <c r="H4" s="50" t="str">
        <f>'Information &amp; Guidance'!L6</f>
        <v>R403A</v>
      </c>
    </row>
    <row r="5" spans="2:8" ht="18" customHeight="1" x14ac:dyDescent="0.2">
      <c r="B5" s="48" t="s">
        <v>153</v>
      </c>
      <c r="C5" s="233">
        <f>'FGas Log Summary'!C5</f>
        <v>0</v>
      </c>
      <c r="D5" s="233"/>
      <c r="E5" s="156" t="s">
        <v>154</v>
      </c>
      <c r="F5" s="234">
        <f>'FGas Log Summary'!H5</f>
        <v>0</v>
      </c>
      <c r="G5" s="233"/>
      <c r="H5" s="50" t="str">
        <f>'Information &amp; Guidance'!L7</f>
        <v>R403B</v>
      </c>
    </row>
    <row r="6" spans="2:8" ht="18" customHeight="1" x14ac:dyDescent="0.2">
      <c r="B6" s="8" t="s">
        <v>23</v>
      </c>
      <c r="C6" s="239" t="s">
        <v>144</v>
      </c>
      <c r="D6" s="240"/>
      <c r="E6" s="226" t="s">
        <v>67</v>
      </c>
      <c r="F6" s="196"/>
      <c r="G6" s="154" t="s">
        <v>145</v>
      </c>
      <c r="H6" s="50" t="str">
        <f>'Information &amp; Guidance'!L8</f>
        <v>R404A</v>
      </c>
    </row>
    <row r="7" spans="2:8" ht="18" customHeight="1" x14ac:dyDescent="0.2">
      <c r="B7" s="47" t="s">
        <v>22</v>
      </c>
      <c r="C7" s="274"/>
      <c r="D7" s="242"/>
      <c r="E7" s="242"/>
      <c r="F7" s="242"/>
      <c r="G7" s="242"/>
      <c r="H7" s="50" t="str">
        <f>'Information &amp; Guidance'!L9</f>
        <v>R407C</v>
      </c>
    </row>
    <row r="8" spans="2:8" ht="18" customHeight="1" x14ac:dyDescent="0.2">
      <c r="B8" s="223" t="s">
        <v>86</v>
      </c>
      <c r="C8" s="238"/>
      <c r="D8" s="235"/>
      <c r="E8" s="236"/>
      <c r="F8" s="236"/>
      <c r="G8" s="237"/>
      <c r="H8" s="50" t="str">
        <f>'Information &amp; Guidance'!L10</f>
        <v>R408A</v>
      </c>
    </row>
    <row r="9" spans="2:8" ht="18" customHeight="1" x14ac:dyDescent="0.2">
      <c r="B9" s="226" t="s">
        <v>11</v>
      </c>
      <c r="C9" s="243"/>
      <c r="D9" s="235"/>
      <c r="E9" s="236"/>
      <c r="F9" s="236"/>
      <c r="G9" s="237"/>
      <c r="H9" s="50" t="str">
        <f>'Information &amp; Guidance'!L11</f>
        <v>R409A</v>
      </c>
    </row>
    <row r="10" spans="2:8" ht="18" customHeight="1" x14ac:dyDescent="0.2">
      <c r="B10" s="223" t="s">
        <v>12</v>
      </c>
      <c r="C10" s="238"/>
      <c r="D10" s="121" t="s">
        <v>39</v>
      </c>
      <c r="E10" s="272" t="s">
        <v>72</v>
      </c>
      <c r="F10" s="196"/>
      <c r="G10" s="69"/>
      <c r="H10" s="50" t="str">
        <f>'Information &amp; Guidance'!L12</f>
        <v>R410A</v>
      </c>
    </row>
    <row r="11" spans="2:8" ht="18" customHeight="1" x14ac:dyDescent="0.2">
      <c r="B11" s="223" t="s">
        <v>79</v>
      </c>
      <c r="C11" s="238"/>
      <c r="D11" s="121"/>
      <c r="E11" s="223" t="s">
        <v>82</v>
      </c>
      <c r="F11" s="251"/>
      <c r="G11" s="69"/>
      <c r="H11" s="50" t="str">
        <f>'Information &amp; Guidance'!L13</f>
        <v>R422D</v>
      </c>
    </row>
    <row r="12" spans="2:8" ht="18" customHeight="1" x14ac:dyDescent="0.2">
      <c r="B12" s="223" t="s">
        <v>80</v>
      </c>
      <c r="C12" s="238"/>
      <c r="D12" s="121"/>
      <c r="E12" s="223" t="s">
        <v>81</v>
      </c>
      <c r="F12" s="251"/>
      <c r="G12" s="69"/>
      <c r="H12" s="50" t="str">
        <f>'Information &amp; Guidance'!L14</f>
        <v>R407A</v>
      </c>
    </row>
    <row r="13" spans="2:8" ht="18" customHeight="1" x14ac:dyDescent="0.2">
      <c r="B13" s="8" t="s">
        <v>13</v>
      </c>
      <c r="C13" s="273"/>
      <c r="D13" s="273"/>
      <c r="E13" s="226" t="s">
        <v>14</v>
      </c>
      <c r="F13" s="243"/>
      <c r="G13" s="70"/>
      <c r="H13" s="50" t="str">
        <f>'Information &amp; Guidance'!L15</f>
        <v>R407F</v>
      </c>
    </row>
    <row r="14" spans="2:8" x14ac:dyDescent="0.2">
      <c r="B14" s="38"/>
      <c r="C14" s="38"/>
      <c r="D14" s="38"/>
      <c r="E14" s="39"/>
      <c r="F14" s="39"/>
      <c r="G14" s="39"/>
      <c r="H14" s="50" t="str">
        <f>'Information &amp; Guidance'!L16</f>
        <v>R448A</v>
      </c>
    </row>
    <row r="15" spans="2:8" ht="15" customHeight="1" x14ac:dyDescent="0.2">
      <c r="B15" s="223" t="s">
        <v>8</v>
      </c>
      <c r="C15" s="224"/>
      <c r="D15" s="224"/>
      <c r="E15" s="224"/>
      <c r="F15" s="224"/>
      <c r="G15" s="225"/>
      <c r="H15" s="120" t="str">
        <f>'Information &amp; Guidance'!L17</f>
        <v>R449A</v>
      </c>
    </row>
    <row r="16" spans="2:8" s="40" customFormat="1" ht="30" x14ac:dyDescent="0.2">
      <c r="B16" s="7" t="s">
        <v>74</v>
      </c>
      <c r="C16" s="7" t="s">
        <v>63</v>
      </c>
      <c r="D16" s="9" t="s">
        <v>37</v>
      </c>
      <c r="E16" s="227" t="s">
        <v>90</v>
      </c>
      <c r="F16" s="228"/>
      <c r="G16" s="229"/>
      <c r="H16" s="35" t="s">
        <v>37</v>
      </c>
    </row>
    <row r="17" spans="2:8" x14ac:dyDescent="0.2">
      <c r="B17" s="26"/>
      <c r="C17" s="30"/>
      <c r="D17" s="28"/>
      <c r="E17" s="230"/>
      <c r="F17" s="231"/>
      <c r="G17" s="232"/>
      <c r="H17" s="41">
        <f t="shared" ref="H17:H33" si="0">D17</f>
        <v>0</v>
      </c>
    </row>
    <row r="18" spans="2:8" x14ac:dyDescent="0.2">
      <c r="B18" s="26"/>
      <c r="C18" s="30"/>
      <c r="D18" s="28"/>
      <c r="E18" s="244"/>
      <c r="F18" s="245"/>
      <c r="G18" s="246"/>
      <c r="H18" s="41">
        <f t="shared" si="0"/>
        <v>0</v>
      </c>
    </row>
    <row r="19" spans="2:8" x14ac:dyDescent="0.2">
      <c r="B19" s="26"/>
      <c r="C19" s="30"/>
      <c r="D19" s="28"/>
      <c r="E19" s="244"/>
      <c r="F19" s="245"/>
      <c r="G19" s="246"/>
      <c r="H19" s="41">
        <f t="shared" si="0"/>
        <v>0</v>
      </c>
    </row>
    <row r="20" spans="2:8" x14ac:dyDescent="0.2">
      <c r="B20" s="26"/>
      <c r="C20" s="30"/>
      <c r="D20" s="28"/>
      <c r="E20" s="244"/>
      <c r="F20" s="245"/>
      <c r="G20" s="246"/>
      <c r="H20" s="41">
        <f t="shared" si="0"/>
        <v>0</v>
      </c>
    </row>
    <row r="21" spans="2:8" x14ac:dyDescent="0.2">
      <c r="B21" s="26"/>
      <c r="C21" s="30"/>
      <c r="D21" s="28"/>
      <c r="E21" s="244"/>
      <c r="F21" s="245"/>
      <c r="G21" s="246"/>
      <c r="H21" s="41">
        <f t="shared" si="0"/>
        <v>0</v>
      </c>
    </row>
    <row r="22" spans="2:8" x14ac:dyDescent="0.2">
      <c r="B22" s="26"/>
      <c r="C22" s="30"/>
      <c r="D22" s="28"/>
      <c r="E22" s="244"/>
      <c r="F22" s="245"/>
      <c r="G22" s="246"/>
      <c r="H22" s="41">
        <f t="shared" si="0"/>
        <v>0</v>
      </c>
    </row>
    <row r="23" spans="2:8" x14ac:dyDescent="0.2">
      <c r="B23" s="26"/>
      <c r="C23" s="30"/>
      <c r="D23" s="28"/>
      <c r="E23" s="244"/>
      <c r="F23" s="245"/>
      <c r="G23" s="246"/>
      <c r="H23" s="41">
        <f t="shared" si="0"/>
        <v>0</v>
      </c>
    </row>
    <row r="24" spans="2:8" x14ac:dyDescent="0.2">
      <c r="B24" s="26"/>
      <c r="C24" s="30"/>
      <c r="D24" s="28"/>
      <c r="E24" s="244"/>
      <c r="F24" s="245"/>
      <c r="G24" s="246"/>
      <c r="H24" s="41">
        <f t="shared" si="0"/>
        <v>0</v>
      </c>
    </row>
    <row r="25" spans="2:8" x14ac:dyDescent="0.2">
      <c r="B25" s="26"/>
      <c r="C25" s="30"/>
      <c r="D25" s="28"/>
      <c r="E25" s="244"/>
      <c r="F25" s="245"/>
      <c r="G25" s="246"/>
      <c r="H25" s="41">
        <f t="shared" si="0"/>
        <v>0</v>
      </c>
    </row>
    <row r="26" spans="2:8" x14ac:dyDescent="0.2">
      <c r="B26" s="26"/>
      <c r="C26" s="30"/>
      <c r="D26" s="28"/>
      <c r="E26" s="244"/>
      <c r="F26" s="245"/>
      <c r="G26" s="246"/>
      <c r="H26" s="41">
        <f t="shared" si="0"/>
        <v>0</v>
      </c>
    </row>
    <row r="27" spans="2:8" x14ac:dyDescent="0.2">
      <c r="B27" s="26"/>
      <c r="C27" s="30"/>
      <c r="D27" s="28"/>
      <c r="E27" s="244"/>
      <c r="F27" s="245"/>
      <c r="G27" s="246"/>
      <c r="H27" s="41">
        <f t="shared" si="0"/>
        <v>0</v>
      </c>
    </row>
    <row r="28" spans="2:8" x14ac:dyDescent="0.2">
      <c r="B28" s="26"/>
      <c r="C28" s="30"/>
      <c r="D28" s="28"/>
      <c r="E28" s="244"/>
      <c r="F28" s="245"/>
      <c r="G28" s="246"/>
      <c r="H28" s="41">
        <f t="shared" si="0"/>
        <v>0</v>
      </c>
    </row>
    <row r="29" spans="2:8" x14ac:dyDescent="0.2">
      <c r="B29" s="26"/>
      <c r="C29" s="30"/>
      <c r="D29" s="28"/>
      <c r="E29" s="244"/>
      <c r="F29" s="245"/>
      <c r="G29" s="246"/>
      <c r="H29" s="41">
        <f t="shared" si="0"/>
        <v>0</v>
      </c>
    </row>
    <row r="30" spans="2:8" x14ac:dyDescent="0.2">
      <c r="B30" s="26"/>
      <c r="C30" s="30"/>
      <c r="D30" s="28"/>
      <c r="E30" s="244"/>
      <c r="F30" s="245"/>
      <c r="G30" s="246"/>
      <c r="H30" s="41">
        <f t="shared" si="0"/>
        <v>0</v>
      </c>
    </row>
    <row r="31" spans="2:8" x14ac:dyDescent="0.2">
      <c r="B31" s="26"/>
      <c r="C31" s="30"/>
      <c r="D31" s="28"/>
      <c r="E31" s="244"/>
      <c r="F31" s="245"/>
      <c r="G31" s="246"/>
      <c r="H31" s="41">
        <f t="shared" si="0"/>
        <v>0</v>
      </c>
    </row>
    <row r="32" spans="2:8" x14ac:dyDescent="0.2">
      <c r="B32" s="26"/>
      <c r="C32" s="30"/>
      <c r="D32" s="28"/>
      <c r="E32" s="244"/>
      <c r="F32" s="245"/>
      <c r="G32" s="246"/>
      <c r="H32" s="41">
        <f t="shared" si="0"/>
        <v>0</v>
      </c>
    </row>
    <row r="33" spans="2:8" ht="15" thickBot="1" x14ac:dyDescent="0.25">
      <c r="B33" s="27"/>
      <c r="C33" s="31"/>
      <c r="D33" s="29"/>
      <c r="E33" s="247"/>
      <c r="F33" s="248"/>
      <c r="G33" s="249"/>
      <c r="H33" s="41">
        <f t="shared" si="0"/>
        <v>0</v>
      </c>
    </row>
    <row r="34" spans="2:8" ht="15.75" thickTop="1" x14ac:dyDescent="0.2">
      <c r="B34" s="256" t="s">
        <v>64</v>
      </c>
      <c r="C34" s="257"/>
      <c r="D34" s="51">
        <f>SUM(D17:D33)</f>
        <v>0</v>
      </c>
      <c r="E34" s="259"/>
      <c r="F34" s="260"/>
      <c r="G34" s="261"/>
    </row>
    <row r="35" spans="2:8" ht="15" x14ac:dyDescent="0.2">
      <c r="B35" s="42"/>
      <c r="C35" s="42"/>
      <c r="D35" s="42"/>
      <c r="E35" s="6"/>
      <c r="F35" s="43"/>
      <c r="G35" s="39"/>
    </row>
    <row r="36" spans="2:8" ht="15" x14ac:dyDescent="0.2">
      <c r="B36" s="223" t="s">
        <v>9</v>
      </c>
      <c r="C36" s="224"/>
      <c r="D36" s="224"/>
      <c r="E36" s="224"/>
      <c r="F36" s="224"/>
      <c r="G36" s="225"/>
    </row>
    <row r="37" spans="2:8" s="40" customFormat="1" ht="45" customHeight="1" x14ac:dyDescent="0.2">
      <c r="B37" s="7" t="s">
        <v>74</v>
      </c>
      <c r="C37" s="7" t="s">
        <v>63</v>
      </c>
      <c r="D37" s="9" t="s">
        <v>38</v>
      </c>
      <c r="E37" s="227" t="s">
        <v>20</v>
      </c>
      <c r="F37" s="228"/>
      <c r="G37" s="229"/>
      <c r="H37" s="35" t="s">
        <v>38</v>
      </c>
    </row>
    <row r="38" spans="2:8" x14ac:dyDescent="0.2">
      <c r="B38" s="26"/>
      <c r="C38" s="30"/>
      <c r="D38" s="28"/>
      <c r="E38" s="230"/>
      <c r="F38" s="231"/>
      <c r="G38" s="232"/>
      <c r="H38" s="41">
        <f t="shared" ref="H38:H54" si="1">-D38</f>
        <v>0</v>
      </c>
    </row>
    <row r="39" spans="2:8" x14ac:dyDescent="0.2">
      <c r="B39" s="26"/>
      <c r="C39" s="30"/>
      <c r="D39" s="28"/>
      <c r="E39" s="244"/>
      <c r="F39" s="245"/>
      <c r="G39" s="246"/>
      <c r="H39" s="41">
        <f t="shared" si="1"/>
        <v>0</v>
      </c>
    </row>
    <row r="40" spans="2:8" x14ac:dyDescent="0.2">
      <c r="B40" s="26"/>
      <c r="C40" s="30"/>
      <c r="D40" s="28"/>
      <c r="E40" s="244"/>
      <c r="F40" s="245"/>
      <c r="G40" s="246"/>
      <c r="H40" s="41">
        <f t="shared" si="1"/>
        <v>0</v>
      </c>
    </row>
    <row r="41" spans="2:8" x14ac:dyDescent="0.2">
      <c r="B41" s="26"/>
      <c r="C41" s="30"/>
      <c r="D41" s="28"/>
      <c r="E41" s="244"/>
      <c r="F41" s="245"/>
      <c r="G41" s="246"/>
      <c r="H41" s="41">
        <f t="shared" si="1"/>
        <v>0</v>
      </c>
    </row>
    <row r="42" spans="2:8" x14ac:dyDescent="0.2">
      <c r="B42" s="26"/>
      <c r="C42" s="30"/>
      <c r="D42" s="28"/>
      <c r="E42" s="244"/>
      <c r="F42" s="245"/>
      <c r="G42" s="246"/>
      <c r="H42" s="41">
        <f t="shared" si="1"/>
        <v>0</v>
      </c>
    </row>
    <row r="43" spans="2:8" x14ac:dyDescent="0.2">
      <c r="B43" s="26"/>
      <c r="C43" s="30"/>
      <c r="D43" s="28"/>
      <c r="E43" s="244"/>
      <c r="F43" s="245"/>
      <c r="G43" s="246"/>
      <c r="H43" s="41">
        <f t="shared" si="1"/>
        <v>0</v>
      </c>
    </row>
    <row r="44" spans="2:8" x14ac:dyDescent="0.2">
      <c r="B44" s="26"/>
      <c r="C44" s="30"/>
      <c r="D44" s="28"/>
      <c r="E44" s="244"/>
      <c r="F44" s="245"/>
      <c r="G44" s="246"/>
      <c r="H44" s="41">
        <f t="shared" si="1"/>
        <v>0</v>
      </c>
    </row>
    <row r="45" spans="2:8" x14ac:dyDescent="0.2">
      <c r="B45" s="26"/>
      <c r="C45" s="30"/>
      <c r="D45" s="28"/>
      <c r="E45" s="244"/>
      <c r="F45" s="245"/>
      <c r="G45" s="246"/>
      <c r="H45" s="41">
        <f t="shared" si="1"/>
        <v>0</v>
      </c>
    </row>
    <row r="46" spans="2:8" x14ac:dyDescent="0.2">
      <c r="B46" s="26"/>
      <c r="C46" s="30"/>
      <c r="D46" s="28"/>
      <c r="E46" s="244"/>
      <c r="F46" s="245"/>
      <c r="G46" s="246"/>
      <c r="H46" s="41">
        <f t="shared" si="1"/>
        <v>0</v>
      </c>
    </row>
    <row r="47" spans="2:8" x14ac:dyDescent="0.2">
      <c r="B47" s="26"/>
      <c r="C47" s="30"/>
      <c r="D47" s="28"/>
      <c r="E47" s="244"/>
      <c r="F47" s="245"/>
      <c r="G47" s="246"/>
      <c r="H47" s="41">
        <f t="shared" si="1"/>
        <v>0</v>
      </c>
    </row>
    <row r="48" spans="2:8" x14ac:dyDescent="0.2">
      <c r="B48" s="26"/>
      <c r="C48" s="30"/>
      <c r="D48" s="28"/>
      <c r="E48" s="244"/>
      <c r="F48" s="245"/>
      <c r="G48" s="246"/>
      <c r="H48" s="41">
        <f t="shared" si="1"/>
        <v>0</v>
      </c>
    </row>
    <row r="49" spans="2:8" x14ac:dyDescent="0.2">
      <c r="B49" s="26"/>
      <c r="C49" s="30"/>
      <c r="D49" s="28"/>
      <c r="E49" s="244"/>
      <c r="F49" s="245"/>
      <c r="G49" s="246"/>
      <c r="H49" s="41">
        <f t="shared" si="1"/>
        <v>0</v>
      </c>
    </row>
    <row r="50" spans="2:8" x14ac:dyDescent="0.2">
      <c r="B50" s="26"/>
      <c r="C50" s="30"/>
      <c r="D50" s="28"/>
      <c r="E50" s="244"/>
      <c r="F50" s="245"/>
      <c r="G50" s="246"/>
      <c r="H50" s="41">
        <f t="shared" si="1"/>
        <v>0</v>
      </c>
    </row>
    <row r="51" spans="2:8" x14ac:dyDescent="0.2">
      <c r="B51" s="26"/>
      <c r="C51" s="30"/>
      <c r="D51" s="28"/>
      <c r="E51" s="244"/>
      <c r="F51" s="245"/>
      <c r="G51" s="246"/>
      <c r="H51" s="41">
        <f t="shared" si="1"/>
        <v>0</v>
      </c>
    </row>
    <row r="52" spans="2:8" x14ac:dyDescent="0.2">
      <c r="B52" s="26"/>
      <c r="C52" s="30"/>
      <c r="D52" s="28"/>
      <c r="E52" s="244"/>
      <c r="F52" s="245"/>
      <c r="G52" s="246"/>
      <c r="H52" s="41">
        <f t="shared" si="1"/>
        <v>0</v>
      </c>
    </row>
    <row r="53" spans="2:8" x14ac:dyDescent="0.2">
      <c r="B53" s="26"/>
      <c r="C53" s="30"/>
      <c r="D53" s="28"/>
      <c r="E53" s="244"/>
      <c r="F53" s="245"/>
      <c r="G53" s="246"/>
      <c r="H53" s="41">
        <f t="shared" si="1"/>
        <v>0</v>
      </c>
    </row>
    <row r="54" spans="2:8" ht="15" thickBot="1" x14ac:dyDescent="0.25">
      <c r="B54" s="26"/>
      <c r="C54" s="32"/>
      <c r="D54" s="28"/>
      <c r="E54" s="247"/>
      <c r="F54" s="248"/>
      <c r="G54" s="249"/>
      <c r="H54" s="41">
        <f t="shared" si="1"/>
        <v>0</v>
      </c>
    </row>
    <row r="55" spans="2:8" ht="15.75" thickTop="1" x14ac:dyDescent="0.2">
      <c r="B55" s="256" t="s">
        <v>65</v>
      </c>
      <c r="C55" s="257"/>
      <c r="D55" s="52">
        <f>SUM(D38:D54)</f>
        <v>0</v>
      </c>
      <c r="E55" s="259"/>
      <c r="F55" s="260"/>
      <c r="G55" s="261"/>
    </row>
    <row r="56" spans="2:8" x14ac:dyDescent="0.2">
      <c r="B56" s="45"/>
      <c r="C56" s="45"/>
      <c r="E56" s="44"/>
    </row>
    <row r="57" spans="2:8" x14ac:dyDescent="0.2">
      <c r="B57" s="45"/>
      <c r="C57" s="45"/>
      <c r="E57" s="44"/>
    </row>
    <row r="58" spans="2:8" x14ac:dyDescent="0.2">
      <c r="B58" s="45"/>
      <c r="C58" s="45"/>
      <c r="E58" s="44"/>
    </row>
    <row r="59" spans="2:8" x14ac:dyDescent="0.2">
      <c r="B59" s="45"/>
      <c r="C59" s="45"/>
      <c r="E59" s="44"/>
    </row>
    <row r="60" spans="2:8" ht="28.5" customHeight="1" x14ac:dyDescent="0.2">
      <c r="B60" s="258" t="s">
        <v>66</v>
      </c>
      <c r="C60" s="253"/>
      <c r="D60" s="53">
        <f>(D34-D55)</f>
        <v>0</v>
      </c>
      <c r="E60" s="44"/>
    </row>
    <row r="61" spans="2:8" ht="29.25" customHeight="1" x14ac:dyDescent="0.2">
      <c r="B61" s="252" t="s">
        <v>21</v>
      </c>
      <c r="C61" s="253"/>
      <c r="D61" s="54">
        <f>IF(G10&gt;0,D60/G10,0)</f>
        <v>0</v>
      </c>
      <c r="E61" s="44"/>
    </row>
    <row r="62" spans="2:8" ht="28.5" customHeight="1" x14ac:dyDescent="0.2">
      <c r="B62" s="252" t="s">
        <v>62</v>
      </c>
      <c r="C62" s="253"/>
      <c r="D62" s="152">
        <f>MIN(B17:B33,B38:B54)</f>
        <v>0</v>
      </c>
      <c r="E62" s="44"/>
    </row>
    <row r="63" spans="2:8" ht="30.75" customHeight="1" x14ac:dyDescent="0.2">
      <c r="B63" s="252" t="s">
        <v>71</v>
      </c>
      <c r="C63" s="253"/>
      <c r="D63" s="152">
        <f>MAX(B17:B33,B38:B54)</f>
        <v>0</v>
      </c>
      <c r="E63" s="44"/>
    </row>
    <row r="64" spans="2:8" x14ac:dyDescent="0.2">
      <c r="B64" s="45"/>
      <c r="C64" s="45"/>
      <c r="E64" s="44"/>
    </row>
    <row r="65" spans="2:7" x14ac:dyDescent="0.2">
      <c r="B65" s="45"/>
      <c r="C65" s="45"/>
      <c r="E65" s="44"/>
    </row>
    <row r="66" spans="2:7" x14ac:dyDescent="0.2">
      <c r="B66" s="45"/>
      <c r="C66" s="45"/>
      <c r="E66" s="44"/>
    </row>
    <row r="67" spans="2:7" x14ac:dyDescent="0.2">
      <c r="B67" s="45"/>
      <c r="C67" s="45"/>
      <c r="E67" s="44"/>
    </row>
    <row r="68" spans="2:7" x14ac:dyDescent="0.2">
      <c r="B68" s="45"/>
      <c r="C68" s="45"/>
      <c r="E68" s="44"/>
    </row>
    <row r="69" spans="2:7" ht="15" x14ac:dyDescent="0.2">
      <c r="B69" s="223" t="s">
        <v>15</v>
      </c>
      <c r="C69" s="224"/>
      <c r="D69" s="224"/>
      <c r="E69" s="224"/>
      <c r="F69" s="224"/>
      <c r="G69" s="225"/>
    </row>
    <row r="70" spans="2:7" ht="35.25" customHeight="1" x14ac:dyDescent="0.2">
      <c r="B70" s="7" t="s">
        <v>74</v>
      </c>
      <c r="C70" s="7" t="s">
        <v>63</v>
      </c>
      <c r="D70" s="270" t="s">
        <v>16</v>
      </c>
      <c r="E70" s="271"/>
      <c r="F70" s="227" t="s">
        <v>88</v>
      </c>
      <c r="G70" s="229"/>
    </row>
    <row r="71" spans="2:7" x14ac:dyDescent="0.2">
      <c r="B71" s="26"/>
      <c r="C71" s="30"/>
      <c r="D71" s="230"/>
      <c r="E71" s="231"/>
      <c r="F71" s="230"/>
      <c r="G71" s="232"/>
    </row>
    <row r="72" spans="2:7" x14ac:dyDescent="0.2">
      <c r="B72" s="26"/>
      <c r="C72" s="30"/>
      <c r="D72" s="244"/>
      <c r="E72" s="245"/>
      <c r="F72" s="244"/>
      <c r="G72" s="246"/>
    </row>
    <row r="73" spans="2:7" x14ac:dyDescent="0.2">
      <c r="B73" s="26"/>
      <c r="C73" s="30"/>
      <c r="D73" s="244"/>
      <c r="E73" s="245"/>
      <c r="F73" s="244"/>
      <c r="G73" s="246"/>
    </row>
    <row r="74" spans="2:7" x14ac:dyDescent="0.2">
      <c r="B74" s="26"/>
      <c r="C74" s="30"/>
      <c r="D74" s="244"/>
      <c r="E74" s="245"/>
      <c r="F74" s="244"/>
      <c r="G74" s="246"/>
    </row>
    <row r="75" spans="2:7" x14ac:dyDescent="0.2">
      <c r="B75" s="26"/>
      <c r="C75" s="30"/>
      <c r="D75" s="244"/>
      <c r="E75" s="245"/>
      <c r="F75" s="244"/>
      <c r="G75" s="246"/>
    </row>
    <row r="76" spans="2:7" x14ac:dyDescent="0.2">
      <c r="B76" s="26"/>
      <c r="C76" s="30"/>
      <c r="D76" s="244"/>
      <c r="E76" s="245"/>
      <c r="F76" s="244"/>
      <c r="G76" s="246"/>
    </row>
    <row r="77" spans="2:7" x14ac:dyDescent="0.2">
      <c r="B77" s="26"/>
      <c r="C77" s="30"/>
      <c r="D77" s="244"/>
      <c r="E77" s="245"/>
      <c r="F77" s="244"/>
      <c r="G77" s="246"/>
    </row>
    <row r="78" spans="2:7" x14ac:dyDescent="0.2">
      <c r="B78" s="26"/>
      <c r="C78" s="30"/>
      <c r="D78" s="244"/>
      <c r="E78" s="245"/>
      <c r="F78" s="244"/>
      <c r="G78" s="246"/>
    </row>
    <row r="79" spans="2:7" x14ac:dyDescent="0.2">
      <c r="B79" s="26"/>
      <c r="C79" s="30"/>
      <c r="D79" s="244"/>
      <c r="E79" s="245"/>
      <c r="F79" s="244"/>
      <c r="G79" s="246"/>
    </row>
    <row r="80" spans="2:7" x14ac:dyDescent="0.2">
      <c r="B80" s="26"/>
      <c r="C80" s="30"/>
      <c r="D80" s="244"/>
      <c r="E80" s="245"/>
      <c r="F80" s="244"/>
      <c r="G80" s="246"/>
    </row>
    <row r="81" spans="2:8" x14ac:dyDescent="0.2">
      <c r="B81" s="26"/>
      <c r="C81" s="30"/>
      <c r="D81" s="244"/>
      <c r="E81" s="245"/>
      <c r="F81" s="244"/>
      <c r="G81" s="246"/>
    </row>
    <row r="82" spans="2:8" x14ac:dyDescent="0.2">
      <c r="B82" s="26"/>
      <c r="C82" s="30"/>
      <c r="D82" s="244"/>
      <c r="E82" s="245"/>
      <c r="F82" s="244"/>
      <c r="G82" s="246"/>
    </row>
    <row r="83" spans="2:8" x14ac:dyDescent="0.2">
      <c r="B83" s="26"/>
      <c r="C83" s="30"/>
      <c r="D83" s="244"/>
      <c r="E83" s="245"/>
      <c r="F83" s="244"/>
      <c r="G83" s="246"/>
    </row>
    <row r="84" spans="2:8" x14ac:dyDescent="0.2">
      <c r="B84" s="26"/>
      <c r="C84" s="30"/>
      <c r="D84" s="244"/>
      <c r="E84" s="245"/>
      <c r="F84" s="244"/>
      <c r="G84" s="246"/>
    </row>
    <row r="85" spans="2:8" x14ac:dyDescent="0.2">
      <c r="B85" s="26"/>
      <c r="C85" s="30"/>
      <c r="D85" s="244"/>
      <c r="E85" s="245"/>
      <c r="F85" s="244"/>
      <c r="G85" s="246"/>
    </row>
    <row r="86" spans="2:8" x14ac:dyDescent="0.2">
      <c r="B86" s="26"/>
      <c r="C86" s="30"/>
      <c r="D86" s="244"/>
      <c r="E86" s="245"/>
      <c r="F86" s="244"/>
      <c r="G86" s="246"/>
    </row>
    <row r="87" spans="2:8" x14ac:dyDescent="0.2">
      <c r="B87" s="26"/>
      <c r="C87" s="33"/>
      <c r="D87" s="254"/>
      <c r="E87" s="266"/>
      <c r="F87" s="254"/>
      <c r="G87" s="264"/>
    </row>
    <row r="88" spans="2:8" x14ac:dyDescent="0.2">
      <c r="E88" s="44"/>
    </row>
    <row r="89" spans="2:8" ht="15" x14ac:dyDescent="0.2">
      <c r="B89" s="223" t="s">
        <v>87</v>
      </c>
      <c r="C89" s="224"/>
      <c r="D89" s="224"/>
      <c r="E89" s="224"/>
      <c r="F89" s="224"/>
      <c r="G89" s="225"/>
    </row>
    <row r="90" spans="2:8" s="40" customFormat="1" ht="32.25" customHeight="1" x14ac:dyDescent="0.2">
      <c r="B90" s="7" t="s">
        <v>74</v>
      </c>
      <c r="C90" s="7" t="s">
        <v>63</v>
      </c>
      <c r="D90" s="9" t="s">
        <v>75</v>
      </c>
      <c r="E90" s="227" t="s">
        <v>17</v>
      </c>
      <c r="F90" s="228"/>
      <c r="G90" s="229"/>
      <c r="H90" s="46"/>
    </row>
    <row r="91" spans="2:8" x14ac:dyDescent="0.2">
      <c r="B91" s="26"/>
      <c r="C91" s="34"/>
      <c r="D91" s="26"/>
      <c r="E91" s="230"/>
      <c r="F91" s="231"/>
      <c r="G91" s="232"/>
    </row>
    <row r="92" spans="2:8" x14ac:dyDescent="0.2">
      <c r="B92" s="26"/>
      <c r="C92" s="30"/>
      <c r="D92" s="26"/>
      <c r="E92" s="244"/>
      <c r="F92" s="245"/>
      <c r="G92" s="246"/>
    </row>
    <row r="93" spans="2:8" x14ac:dyDescent="0.2">
      <c r="B93" s="26"/>
      <c r="C93" s="30"/>
      <c r="D93" s="26"/>
      <c r="E93" s="244"/>
      <c r="F93" s="245"/>
      <c r="G93" s="246"/>
    </row>
    <row r="94" spans="2:8" x14ac:dyDescent="0.2">
      <c r="B94" s="26"/>
      <c r="C94" s="30"/>
      <c r="D94" s="26"/>
      <c r="E94" s="244"/>
      <c r="F94" s="245"/>
      <c r="G94" s="246"/>
    </row>
    <row r="95" spans="2:8" x14ac:dyDescent="0.2">
      <c r="B95" s="26"/>
      <c r="C95" s="30"/>
      <c r="D95" s="26"/>
      <c r="E95" s="244"/>
      <c r="F95" s="245"/>
      <c r="G95" s="246"/>
    </row>
    <row r="96" spans="2:8" x14ac:dyDescent="0.2">
      <c r="B96" s="26"/>
      <c r="C96" s="30"/>
      <c r="D96" s="26"/>
      <c r="E96" s="244"/>
      <c r="F96" s="245"/>
      <c r="G96" s="246"/>
    </row>
    <row r="97" spans="2:7" x14ac:dyDescent="0.2">
      <c r="B97" s="26"/>
      <c r="C97" s="30"/>
      <c r="D97" s="26"/>
      <c r="E97" s="244"/>
      <c r="F97" s="245"/>
      <c r="G97" s="246"/>
    </row>
    <row r="98" spans="2:7" x14ac:dyDescent="0.2">
      <c r="B98" s="26"/>
      <c r="C98" s="30"/>
      <c r="D98" s="26"/>
      <c r="E98" s="244"/>
      <c r="F98" s="245"/>
      <c r="G98" s="246"/>
    </row>
    <row r="99" spans="2:7" x14ac:dyDescent="0.2">
      <c r="B99" s="26"/>
      <c r="C99" s="30"/>
      <c r="D99" s="26"/>
      <c r="E99" s="244"/>
      <c r="F99" s="245"/>
      <c r="G99" s="246"/>
    </row>
    <row r="100" spans="2:7" x14ac:dyDescent="0.2">
      <c r="B100" s="26"/>
      <c r="C100" s="30"/>
      <c r="D100" s="26"/>
      <c r="E100" s="244"/>
      <c r="F100" s="245"/>
      <c r="G100" s="246"/>
    </row>
    <row r="101" spans="2:7" x14ac:dyDescent="0.2">
      <c r="B101" s="26"/>
      <c r="C101" s="30"/>
      <c r="D101" s="26"/>
      <c r="E101" s="244"/>
      <c r="F101" s="245"/>
      <c r="G101" s="246"/>
    </row>
    <row r="102" spans="2:7" x14ac:dyDescent="0.2">
      <c r="B102" s="26"/>
      <c r="C102" s="30"/>
      <c r="D102" s="26"/>
      <c r="E102" s="244"/>
      <c r="F102" s="245"/>
      <c r="G102" s="246"/>
    </row>
    <row r="103" spans="2:7" x14ac:dyDescent="0.2">
      <c r="B103" s="26"/>
      <c r="C103" s="30"/>
      <c r="D103" s="26"/>
      <c r="E103" s="244"/>
      <c r="F103" s="245"/>
      <c r="G103" s="246"/>
    </row>
    <row r="104" spans="2:7" x14ac:dyDescent="0.2">
      <c r="B104" s="26"/>
      <c r="C104" s="30"/>
      <c r="D104" s="26"/>
      <c r="E104" s="244"/>
      <c r="F104" s="245"/>
      <c r="G104" s="246"/>
    </row>
    <row r="105" spans="2:7" x14ac:dyDescent="0.2">
      <c r="B105" s="26"/>
      <c r="C105" s="30"/>
      <c r="D105" s="26"/>
      <c r="E105" s="244"/>
      <c r="F105" s="245"/>
      <c r="G105" s="246"/>
    </row>
    <row r="106" spans="2:7" x14ac:dyDescent="0.2">
      <c r="B106" s="26"/>
      <c r="C106" s="30"/>
      <c r="D106" s="26"/>
      <c r="E106" s="244"/>
      <c r="F106" s="245"/>
      <c r="G106" s="246"/>
    </row>
    <row r="107" spans="2:7" x14ac:dyDescent="0.2">
      <c r="B107" s="26"/>
      <c r="C107" s="33"/>
      <c r="D107" s="26"/>
      <c r="E107" s="254"/>
      <c r="F107" s="266"/>
      <c r="G107" s="264"/>
    </row>
    <row r="109" spans="2:7" ht="15" x14ac:dyDescent="0.2">
      <c r="B109" s="223" t="s">
        <v>89</v>
      </c>
      <c r="C109" s="224"/>
      <c r="D109" s="224"/>
      <c r="E109" s="224"/>
      <c r="F109" s="224"/>
      <c r="G109" s="225"/>
    </row>
    <row r="110" spans="2:7" ht="15" x14ac:dyDescent="0.2">
      <c r="B110" s="7" t="s">
        <v>74</v>
      </c>
      <c r="C110" s="7" t="s">
        <v>63</v>
      </c>
      <c r="D110" s="263" t="s">
        <v>18</v>
      </c>
      <c r="E110" s="251"/>
      <c r="F110" s="263" t="s">
        <v>19</v>
      </c>
      <c r="G110" s="269"/>
    </row>
    <row r="111" spans="2:7" x14ac:dyDescent="0.2">
      <c r="B111" s="26"/>
      <c r="C111" s="30"/>
      <c r="D111" s="230"/>
      <c r="E111" s="268"/>
      <c r="F111" s="230"/>
      <c r="G111" s="267"/>
    </row>
    <row r="112" spans="2:7" x14ac:dyDescent="0.2">
      <c r="B112" s="26"/>
      <c r="C112" s="30"/>
      <c r="D112" s="244"/>
      <c r="E112" s="262"/>
      <c r="F112" s="244"/>
      <c r="G112" s="250"/>
    </row>
    <row r="113" spans="2:7" x14ac:dyDescent="0.2">
      <c r="B113" s="26"/>
      <c r="C113" s="30"/>
      <c r="D113" s="244"/>
      <c r="E113" s="262"/>
      <c r="F113" s="244"/>
      <c r="G113" s="250"/>
    </row>
    <row r="114" spans="2:7" x14ac:dyDescent="0.2">
      <c r="B114" s="26"/>
      <c r="C114" s="30"/>
      <c r="D114" s="244"/>
      <c r="E114" s="262"/>
      <c r="F114" s="244"/>
      <c r="G114" s="250"/>
    </row>
    <row r="115" spans="2:7" x14ac:dyDescent="0.2">
      <c r="B115" s="26"/>
      <c r="C115" s="30"/>
      <c r="D115" s="244"/>
      <c r="E115" s="262"/>
      <c r="F115" s="244"/>
      <c r="G115" s="250"/>
    </row>
    <row r="116" spans="2:7" x14ac:dyDescent="0.2">
      <c r="B116" s="26"/>
      <c r="C116" s="30"/>
      <c r="D116" s="244"/>
      <c r="E116" s="262"/>
      <c r="F116" s="244"/>
      <c r="G116" s="250"/>
    </row>
    <row r="117" spans="2:7" x14ac:dyDescent="0.2">
      <c r="B117" s="26"/>
      <c r="C117" s="30"/>
      <c r="D117" s="244"/>
      <c r="E117" s="262"/>
      <c r="F117" s="244"/>
      <c r="G117" s="250"/>
    </row>
    <row r="118" spans="2:7" x14ac:dyDescent="0.2">
      <c r="B118" s="26"/>
      <c r="C118" s="30"/>
      <c r="D118" s="244"/>
      <c r="E118" s="262"/>
      <c r="F118" s="244"/>
      <c r="G118" s="250"/>
    </row>
    <row r="119" spans="2:7" x14ac:dyDescent="0.2">
      <c r="B119" s="26"/>
      <c r="C119" s="30"/>
      <c r="D119" s="244"/>
      <c r="E119" s="262"/>
      <c r="F119" s="244"/>
      <c r="G119" s="250"/>
    </row>
    <row r="120" spans="2:7" x14ac:dyDescent="0.2">
      <c r="B120" s="26"/>
      <c r="C120" s="30"/>
      <c r="D120" s="244"/>
      <c r="E120" s="262"/>
      <c r="F120" s="244"/>
      <c r="G120" s="250"/>
    </row>
    <row r="121" spans="2:7" x14ac:dyDescent="0.2">
      <c r="B121" s="26"/>
      <c r="C121" s="30"/>
      <c r="D121" s="244"/>
      <c r="E121" s="262"/>
      <c r="F121" s="244"/>
      <c r="G121" s="250"/>
    </row>
    <row r="122" spans="2:7" x14ac:dyDescent="0.2">
      <c r="B122" s="26"/>
      <c r="C122" s="30"/>
      <c r="D122" s="244"/>
      <c r="E122" s="262"/>
      <c r="F122" s="244"/>
      <c r="G122" s="250"/>
    </row>
    <row r="123" spans="2:7" x14ac:dyDescent="0.2">
      <c r="B123" s="26"/>
      <c r="C123" s="30"/>
      <c r="D123" s="244"/>
      <c r="E123" s="262"/>
      <c r="F123" s="244"/>
      <c r="G123" s="250"/>
    </row>
    <row r="124" spans="2:7" x14ac:dyDescent="0.2">
      <c r="B124" s="26"/>
      <c r="C124" s="30"/>
      <c r="D124" s="244"/>
      <c r="E124" s="262"/>
      <c r="F124" s="244"/>
      <c r="G124" s="250"/>
    </row>
    <row r="125" spans="2:7" x14ac:dyDescent="0.2">
      <c r="B125" s="26"/>
      <c r="C125" s="30"/>
      <c r="D125" s="244"/>
      <c r="E125" s="262"/>
      <c r="F125" s="244"/>
      <c r="G125" s="250"/>
    </row>
    <row r="126" spans="2:7" x14ac:dyDescent="0.2">
      <c r="B126" s="26"/>
      <c r="C126" s="30"/>
      <c r="D126" s="244"/>
      <c r="E126" s="262"/>
      <c r="F126" s="244"/>
      <c r="G126" s="250"/>
    </row>
    <row r="127" spans="2:7" x14ac:dyDescent="0.2">
      <c r="B127" s="26"/>
      <c r="C127" s="33"/>
      <c r="D127" s="254"/>
      <c r="E127" s="265"/>
      <c r="F127" s="254"/>
      <c r="G127" s="255"/>
    </row>
  </sheetData>
  <sheetProtection insertRows="0"/>
  <mergeCells count="159">
    <mergeCell ref="B2:G2"/>
    <mergeCell ref="E6:F6"/>
    <mergeCell ref="E16:G16"/>
    <mergeCell ref="E17:G17"/>
    <mergeCell ref="C4:G4"/>
    <mergeCell ref="C5:D5"/>
    <mergeCell ref="F5:G5"/>
    <mergeCell ref="D8:G8"/>
    <mergeCell ref="C3:G3"/>
    <mergeCell ref="B15:G15"/>
    <mergeCell ref="C6:D6"/>
    <mergeCell ref="C7:G7"/>
    <mergeCell ref="E10:F10"/>
    <mergeCell ref="C13:D13"/>
    <mergeCell ref="E13:F13"/>
    <mergeCell ref="E98:G98"/>
    <mergeCell ref="E48:G48"/>
    <mergeCell ref="B63:C63"/>
    <mergeCell ref="F87:G87"/>
    <mergeCell ref="F81:G81"/>
    <mergeCell ref="F86:G86"/>
    <mergeCell ref="B8:C8"/>
    <mergeCell ref="E49:G49"/>
    <mergeCell ref="E12:F12"/>
    <mergeCell ref="E20:G20"/>
    <mergeCell ref="E21:G21"/>
    <mergeCell ref="E22:G22"/>
    <mergeCell ref="E50:G50"/>
    <mergeCell ref="E19:G19"/>
    <mergeCell ref="E18:G18"/>
    <mergeCell ref="B9:C9"/>
    <mergeCell ref="D9:G9"/>
    <mergeCell ref="B10:C10"/>
    <mergeCell ref="B11:C11"/>
    <mergeCell ref="B12:C12"/>
    <mergeCell ref="E11:F11"/>
    <mergeCell ref="D83:E83"/>
    <mergeCell ref="D84:E84"/>
    <mergeCell ref="B61:C61"/>
    <mergeCell ref="D127:E127"/>
    <mergeCell ref="D85:E85"/>
    <mergeCell ref="D86:E86"/>
    <mergeCell ref="D87:E87"/>
    <mergeCell ref="E102:G102"/>
    <mergeCell ref="E103:G103"/>
    <mergeCell ref="F85:G85"/>
    <mergeCell ref="E97:G97"/>
    <mergeCell ref="E104:G104"/>
    <mergeCell ref="D113:E113"/>
    <mergeCell ref="F119:G119"/>
    <mergeCell ref="F127:G127"/>
    <mergeCell ref="B89:G89"/>
    <mergeCell ref="F126:G126"/>
    <mergeCell ref="F117:G117"/>
    <mergeCell ref="F118:G118"/>
    <mergeCell ref="D114:E114"/>
    <mergeCell ref="E95:G95"/>
    <mergeCell ref="E96:G96"/>
    <mergeCell ref="E92:G92"/>
    <mergeCell ref="E93:G93"/>
    <mergeCell ref="F110:G110"/>
    <mergeCell ref="E90:G90"/>
    <mergeCell ref="E105:G105"/>
    <mergeCell ref="D125:E125"/>
    <mergeCell ref="D126:E126"/>
    <mergeCell ref="F111:G111"/>
    <mergeCell ref="F112:G112"/>
    <mergeCell ref="D112:E112"/>
    <mergeCell ref="D82:E82"/>
    <mergeCell ref="D115:E115"/>
    <mergeCell ref="D117:E117"/>
    <mergeCell ref="F125:G125"/>
    <mergeCell ref="D118:E118"/>
    <mergeCell ref="F113:G113"/>
    <mergeCell ref="D123:E123"/>
    <mergeCell ref="D124:E124"/>
    <mergeCell ref="F121:G121"/>
    <mergeCell ref="F122:G122"/>
    <mergeCell ref="F123:G123"/>
    <mergeCell ref="F124:G124"/>
    <mergeCell ref="D122:E122"/>
    <mergeCell ref="D121:E121"/>
    <mergeCell ref="F120:G120"/>
    <mergeCell ref="D120:E120"/>
    <mergeCell ref="D119:E119"/>
    <mergeCell ref="D116:E116"/>
    <mergeCell ref="E100:G100"/>
    <mergeCell ref="D111:E111"/>
    <mergeCell ref="E99:G99"/>
    <mergeCell ref="F114:G114"/>
    <mergeCell ref="F115:G115"/>
    <mergeCell ref="F116:G116"/>
    <mergeCell ref="D110:E110"/>
    <mergeCell ref="E107:G107"/>
    <mergeCell ref="B109:G109"/>
    <mergeCell ref="F72:G72"/>
    <mergeCell ref="E106:G106"/>
    <mergeCell ref="F82:G82"/>
    <mergeCell ref="F83:G83"/>
    <mergeCell ref="F84:G84"/>
    <mergeCell ref="F79:G79"/>
    <mergeCell ref="F80:G80"/>
    <mergeCell ref="D77:E77"/>
    <mergeCell ref="E94:G94"/>
    <mergeCell ref="E91:G91"/>
    <mergeCell ref="D78:E78"/>
    <mergeCell ref="D79:E79"/>
    <mergeCell ref="D80:E80"/>
    <mergeCell ref="D81:E81"/>
    <mergeCell ref="F77:G77"/>
    <mergeCell ref="E101:G101"/>
    <mergeCell ref="B34:C34"/>
    <mergeCell ref="E27:G27"/>
    <mergeCell ref="D76:E76"/>
    <mergeCell ref="F76:G76"/>
    <mergeCell ref="F70:G70"/>
    <mergeCell ref="D72:E72"/>
    <mergeCell ref="D70:E70"/>
    <mergeCell ref="D71:E71"/>
    <mergeCell ref="E26:G26"/>
    <mergeCell ref="E51:G51"/>
    <mergeCell ref="E45:G45"/>
    <mergeCell ref="F71:G71"/>
    <mergeCell ref="E34:G34"/>
    <mergeCell ref="E29:G29"/>
    <mergeCell ref="E30:G30"/>
    <mergeCell ref="E44:G44"/>
    <mergeCell ref="E42:G42"/>
    <mergeCell ref="E43:G43"/>
    <mergeCell ref="E46:G46"/>
    <mergeCell ref="E28:G28"/>
    <mergeCell ref="E37:G37"/>
    <mergeCell ref="E55:G55"/>
    <mergeCell ref="B36:G36"/>
    <mergeCell ref="E38:G38"/>
    <mergeCell ref="E23:G23"/>
    <mergeCell ref="E24:G24"/>
    <mergeCell ref="E25:G25"/>
    <mergeCell ref="E47:G47"/>
    <mergeCell ref="E41:G41"/>
    <mergeCell ref="F78:G78"/>
    <mergeCell ref="D73:E73"/>
    <mergeCell ref="D74:E74"/>
    <mergeCell ref="F74:G74"/>
    <mergeCell ref="F75:G75"/>
    <mergeCell ref="D75:E75"/>
    <mergeCell ref="F73:G73"/>
    <mergeCell ref="E52:G52"/>
    <mergeCell ref="E53:G53"/>
    <mergeCell ref="E32:G32"/>
    <mergeCell ref="E33:G33"/>
    <mergeCell ref="E39:G39"/>
    <mergeCell ref="E40:G40"/>
    <mergeCell ref="E54:G54"/>
    <mergeCell ref="B69:G69"/>
    <mergeCell ref="B62:C62"/>
    <mergeCell ref="E31:G31"/>
    <mergeCell ref="B55:C55"/>
    <mergeCell ref="B60:C60"/>
  </mergeCells>
  <phoneticPr fontId="3" type="noConversion"/>
  <conditionalFormatting sqref="D34 D55 D60:D63 C3:G4 C5:D5 F5:G5">
    <cfRule type="cellIs" dxfId="9" priority="1" stopIfTrue="1" operator="equal">
      <formula>0</formula>
    </cfRule>
  </conditionalFormatting>
  <dataValidations xWindow="359" yWindow="365" count="5">
    <dataValidation type="decimal" allowBlank="1" showInputMessage="1" showErrorMessage="1" errorTitle="Invalid Data!" promptTitle="Data Format" prompt="Value must be numeric, between 0.1 and 10,000. Leave blank of not known" sqref="G10:G11" xr:uid="{00000000-0002-0000-0400-000000000000}">
      <formula1>0.1</formula1>
      <formula2>10000</formula2>
    </dataValidation>
    <dataValidation type="decimal" allowBlank="1" showInputMessage="1" showErrorMessage="1" errorTitle="Invalid Data!" promptTitle="Data Format" prompt="Value must be numeric, between 0.1 and 10,000. Leave blank if not known" sqref="D38:D54 D17:D33" xr:uid="{00000000-0002-0000-0400-000001000000}">
      <formula1>0.1</formula1>
      <formula2>10000</formula2>
    </dataValidation>
    <dataValidation type="date" allowBlank="1" showInputMessage="1" showErrorMessage="1" errorTitle="Invalid Data!" promptTitle="Date Format" prompt="Enter date in format dd/mm/yy or dd/mm/yyyy. Earliest date is 01/01/2000" sqref="B38:B54 B71:B87 B91:B107 B111:B127 D91:D107 B17:B33" xr:uid="{00000000-0002-0000-0400-000002000000}">
      <formula1>36526</formula1>
      <formula2>73050</formula2>
    </dataValidation>
    <dataValidation type="decimal" allowBlank="1" showInputMessage="1" showErrorMessage="1" errorTitle="Invalid Data" promptTitle="Data Format" prompt="Vlaue must be numeric, between 0.5 and 10,000. Leave blank if not known" sqref="D11" xr:uid="{00000000-0002-0000-0400-000003000000}">
      <formula1>0.5</formula1>
      <formula2>10000</formula2>
    </dataValidation>
    <dataValidation type="list" allowBlank="1" showInputMessage="1" showErrorMessage="1" errorTitle="Invalid Data!" promptTitle="Refrigerant Type" prompt="Select refrigerant from pull down list (or add new refrigerant type and GWP to lookup table in &quot;Information &amp; Guidance&quot; sheet if not listed. Ensure that you follow the instructions for formatting the data)" sqref="D10" xr:uid="{00000000-0002-0000-0400-000004000000}">
      <formula1>$H$2:$H$15</formula1>
    </dataValidation>
  </dataValidations>
  <pageMargins left="0.98425196850393704" right="0.39370078740157483" top="0.98425196850393704" bottom="0.78740157480314965" header="0.70866141732283472" footer="0.51181102362204722"/>
  <pageSetup paperSize="9" scale="64" fitToHeight="2" orientation="portrait"/>
  <headerFooter alignWithMargins="0">
    <oddHeader>&amp;C&amp;14FGas Log - &amp;A</oddHeader>
    <oddFooter>&amp;L&amp;F&amp;CPage &amp;P of &amp;N&amp;RPrinted on &amp;D</oddFooter>
  </headerFooter>
  <rowBreaks count="1" manualBreakCount="1">
    <brk id="68" max="16383" man="1"/>
  </rowBreaks>
  <colBreaks count="1" manualBreakCount="1">
    <brk id="7" max="1048575" man="1"/>
  </colBreak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127"/>
  <sheetViews>
    <sheetView showGridLines="0" zoomScaleNormal="100" workbookViewId="0">
      <selection activeCell="J16" sqref="J16"/>
    </sheetView>
  </sheetViews>
  <sheetFormatPr defaultColWidth="11.42578125" defaultRowHeight="14.25" x14ac:dyDescent="0.2"/>
  <cols>
    <col min="1" max="1" width="3" style="37" customWidth="1"/>
    <col min="2" max="2" width="20.85546875" style="37" customWidth="1"/>
    <col min="3" max="3" width="29.42578125" style="37" customWidth="1"/>
    <col min="4" max="4" width="17.28515625" style="37" customWidth="1"/>
    <col min="5" max="5" width="20" style="37" customWidth="1"/>
    <col min="6" max="6" width="27" style="37" customWidth="1"/>
    <col min="7" max="7" width="23.42578125" style="37" customWidth="1"/>
    <col min="8" max="8" width="12.42578125" style="36" customWidth="1"/>
    <col min="9" max="16384" width="11.42578125" style="37"/>
  </cols>
  <sheetData>
    <row r="1" spans="2:8" x14ac:dyDescent="0.2">
      <c r="H1" s="120"/>
    </row>
    <row r="2" spans="2:8" ht="27" customHeight="1" x14ac:dyDescent="0.2">
      <c r="B2" s="223" t="s">
        <v>10</v>
      </c>
      <c r="C2" s="224"/>
      <c r="D2" s="224"/>
      <c r="E2" s="224"/>
      <c r="F2" s="224"/>
      <c r="G2" s="225"/>
      <c r="H2" s="120" t="str">
        <f>'Information &amp; Guidance'!L4</f>
        <v>R134a</v>
      </c>
    </row>
    <row r="3" spans="2:8" ht="18" customHeight="1" x14ac:dyDescent="0.2">
      <c r="B3" s="48" t="s">
        <v>151</v>
      </c>
      <c r="C3" s="233">
        <f>'FGas Log Summary'!C3</f>
        <v>0</v>
      </c>
      <c r="D3" s="233"/>
      <c r="E3" s="233"/>
      <c r="F3" s="233"/>
      <c r="G3" s="233"/>
      <c r="H3" s="50" t="str">
        <f>'Information &amp; Guidance'!L5</f>
        <v>R22</v>
      </c>
    </row>
    <row r="4" spans="2:8" ht="18" customHeight="1" x14ac:dyDescent="0.2">
      <c r="B4" s="48" t="s">
        <v>152</v>
      </c>
      <c r="C4" s="233">
        <f>'FGas Log Summary'!C4</f>
        <v>0</v>
      </c>
      <c r="D4" s="233"/>
      <c r="E4" s="233"/>
      <c r="F4" s="233"/>
      <c r="G4" s="233"/>
      <c r="H4" s="50" t="str">
        <f>'Information &amp; Guidance'!L6</f>
        <v>R403A</v>
      </c>
    </row>
    <row r="5" spans="2:8" ht="18" customHeight="1" x14ac:dyDescent="0.2">
      <c r="B5" s="48" t="s">
        <v>153</v>
      </c>
      <c r="C5" s="233">
        <f>'FGas Log Summary'!C5</f>
        <v>0</v>
      </c>
      <c r="D5" s="233"/>
      <c r="E5" s="156" t="s">
        <v>154</v>
      </c>
      <c r="F5" s="234">
        <f>'FGas Log Summary'!H5</f>
        <v>0</v>
      </c>
      <c r="G5" s="233"/>
      <c r="H5" s="50" t="str">
        <f>'Information &amp; Guidance'!L7</f>
        <v>R403B</v>
      </c>
    </row>
    <row r="6" spans="2:8" ht="18" customHeight="1" x14ac:dyDescent="0.2">
      <c r="B6" s="8" t="s">
        <v>23</v>
      </c>
      <c r="C6" s="239" t="s">
        <v>146</v>
      </c>
      <c r="D6" s="240"/>
      <c r="E6" s="226" t="s">
        <v>67</v>
      </c>
      <c r="F6" s="196"/>
      <c r="G6" s="155" t="s">
        <v>147</v>
      </c>
      <c r="H6" s="50" t="str">
        <f>'Information &amp; Guidance'!L8</f>
        <v>R404A</v>
      </c>
    </row>
    <row r="7" spans="2:8" ht="18" customHeight="1" x14ac:dyDescent="0.2">
      <c r="B7" s="47" t="s">
        <v>22</v>
      </c>
      <c r="C7" s="274"/>
      <c r="D7" s="242"/>
      <c r="E7" s="242"/>
      <c r="F7" s="242"/>
      <c r="G7" s="242"/>
      <c r="H7" s="50" t="str">
        <f>'Information &amp; Guidance'!L9</f>
        <v>R407C</v>
      </c>
    </row>
    <row r="8" spans="2:8" ht="18" customHeight="1" x14ac:dyDescent="0.2">
      <c r="B8" s="223" t="s">
        <v>86</v>
      </c>
      <c r="C8" s="238"/>
      <c r="D8" s="235"/>
      <c r="E8" s="236"/>
      <c r="F8" s="236"/>
      <c r="G8" s="237"/>
      <c r="H8" s="50" t="str">
        <f>'Information &amp; Guidance'!L10</f>
        <v>R408A</v>
      </c>
    </row>
    <row r="9" spans="2:8" ht="18" customHeight="1" x14ac:dyDescent="0.2">
      <c r="B9" s="226" t="s">
        <v>11</v>
      </c>
      <c r="C9" s="243"/>
      <c r="D9" s="235"/>
      <c r="E9" s="236"/>
      <c r="F9" s="236"/>
      <c r="G9" s="237"/>
      <c r="H9" s="50" t="str">
        <f>'Information &amp; Guidance'!L11</f>
        <v>R409A</v>
      </c>
    </row>
    <row r="10" spans="2:8" ht="18" customHeight="1" x14ac:dyDescent="0.2">
      <c r="B10" s="223" t="s">
        <v>12</v>
      </c>
      <c r="C10" s="238"/>
      <c r="D10" s="121"/>
      <c r="E10" s="272" t="s">
        <v>72</v>
      </c>
      <c r="F10" s="196"/>
      <c r="G10" s="69"/>
      <c r="H10" s="50" t="str">
        <f>'Information &amp; Guidance'!L12</f>
        <v>R410A</v>
      </c>
    </row>
    <row r="11" spans="2:8" ht="18" customHeight="1" x14ac:dyDescent="0.2">
      <c r="B11" s="223" t="s">
        <v>79</v>
      </c>
      <c r="C11" s="238"/>
      <c r="D11" s="121"/>
      <c r="E11" s="223" t="s">
        <v>82</v>
      </c>
      <c r="F11" s="251"/>
      <c r="G11" s="69"/>
      <c r="H11" s="50" t="str">
        <f>'Information &amp; Guidance'!L13</f>
        <v>R422D</v>
      </c>
    </row>
    <row r="12" spans="2:8" ht="18" customHeight="1" x14ac:dyDescent="0.2">
      <c r="B12" s="223" t="s">
        <v>80</v>
      </c>
      <c r="C12" s="238"/>
      <c r="D12" s="121"/>
      <c r="E12" s="223" t="s">
        <v>81</v>
      </c>
      <c r="F12" s="251"/>
      <c r="G12" s="69"/>
      <c r="H12" s="50" t="str">
        <f>'Information &amp; Guidance'!L14</f>
        <v>R407A</v>
      </c>
    </row>
    <row r="13" spans="2:8" ht="18" customHeight="1" x14ac:dyDescent="0.2">
      <c r="B13" s="8" t="s">
        <v>13</v>
      </c>
      <c r="C13" s="273"/>
      <c r="D13" s="273"/>
      <c r="E13" s="226" t="s">
        <v>14</v>
      </c>
      <c r="F13" s="243"/>
      <c r="G13" s="70"/>
      <c r="H13" s="50" t="str">
        <f>'Information &amp; Guidance'!L15</f>
        <v>R407F</v>
      </c>
    </row>
    <row r="14" spans="2:8" x14ac:dyDescent="0.2">
      <c r="B14" s="38"/>
      <c r="C14" s="38"/>
      <c r="D14" s="38"/>
      <c r="E14" s="39"/>
      <c r="F14" s="39"/>
      <c r="G14" s="39"/>
      <c r="H14" s="50" t="str">
        <f>'Information &amp; Guidance'!L16</f>
        <v>R448A</v>
      </c>
    </row>
    <row r="15" spans="2:8" ht="15" customHeight="1" x14ac:dyDescent="0.2">
      <c r="B15" s="223" t="s">
        <v>8</v>
      </c>
      <c r="C15" s="224"/>
      <c r="D15" s="224"/>
      <c r="E15" s="224"/>
      <c r="F15" s="224"/>
      <c r="G15" s="225"/>
      <c r="H15" s="120" t="str">
        <f>'Information &amp; Guidance'!L17</f>
        <v>R449A</v>
      </c>
    </row>
    <row r="16" spans="2:8" s="40" customFormat="1" ht="30" x14ac:dyDescent="0.2">
      <c r="B16" s="7" t="s">
        <v>74</v>
      </c>
      <c r="C16" s="7" t="s">
        <v>63</v>
      </c>
      <c r="D16" s="9" t="s">
        <v>37</v>
      </c>
      <c r="E16" s="227" t="s">
        <v>90</v>
      </c>
      <c r="F16" s="228"/>
      <c r="G16" s="229"/>
      <c r="H16" s="35" t="s">
        <v>37</v>
      </c>
    </row>
    <row r="17" spans="2:8" x14ac:dyDescent="0.2">
      <c r="B17" s="26"/>
      <c r="C17" s="30"/>
      <c r="D17" s="28"/>
      <c r="E17" s="230"/>
      <c r="F17" s="231"/>
      <c r="G17" s="232"/>
      <c r="H17" s="41">
        <f t="shared" ref="H17:H33" si="0">D17</f>
        <v>0</v>
      </c>
    </row>
    <row r="18" spans="2:8" x14ac:dyDescent="0.2">
      <c r="B18" s="26"/>
      <c r="C18" s="30"/>
      <c r="D18" s="28"/>
      <c r="E18" s="244"/>
      <c r="F18" s="245"/>
      <c r="G18" s="246"/>
      <c r="H18" s="41">
        <f t="shared" si="0"/>
        <v>0</v>
      </c>
    </row>
    <row r="19" spans="2:8" x14ac:dyDescent="0.2">
      <c r="B19" s="26"/>
      <c r="C19" s="30"/>
      <c r="D19" s="28"/>
      <c r="E19" s="244"/>
      <c r="F19" s="245"/>
      <c r="G19" s="246"/>
      <c r="H19" s="41">
        <f t="shared" si="0"/>
        <v>0</v>
      </c>
    </row>
    <row r="20" spans="2:8" x14ac:dyDescent="0.2">
      <c r="B20" s="26"/>
      <c r="C20" s="30"/>
      <c r="D20" s="28"/>
      <c r="E20" s="244"/>
      <c r="F20" s="245"/>
      <c r="G20" s="246"/>
      <c r="H20" s="41">
        <f t="shared" si="0"/>
        <v>0</v>
      </c>
    </row>
    <row r="21" spans="2:8" x14ac:dyDescent="0.2">
      <c r="B21" s="26"/>
      <c r="C21" s="30"/>
      <c r="D21" s="28"/>
      <c r="E21" s="244"/>
      <c r="F21" s="245"/>
      <c r="G21" s="246"/>
      <c r="H21" s="41">
        <f t="shared" si="0"/>
        <v>0</v>
      </c>
    </row>
    <row r="22" spans="2:8" x14ac:dyDescent="0.2">
      <c r="B22" s="26"/>
      <c r="C22" s="30"/>
      <c r="D22" s="28"/>
      <c r="E22" s="244"/>
      <c r="F22" s="245"/>
      <c r="G22" s="246"/>
      <c r="H22" s="41">
        <f t="shared" si="0"/>
        <v>0</v>
      </c>
    </row>
    <row r="23" spans="2:8" x14ac:dyDescent="0.2">
      <c r="B23" s="26"/>
      <c r="C23" s="30"/>
      <c r="D23" s="28"/>
      <c r="E23" s="244"/>
      <c r="F23" s="245"/>
      <c r="G23" s="246"/>
      <c r="H23" s="41">
        <f t="shared" si="0"/>
        <v>0</v>
      </c>
    </row>
    <row r="24" spans="2:8" x14ac:dyDescent="0.2">
      <c r="B24" s="26"/>
      <c r="C24" s="30"/>
      <c r="D24" s="28"/>
      <c r="E24" s="244"/>
      <c r="F24" s="245"/>
      <c r="G24" s="246"/>
      <c r="H24" s="41">
        <f t="shared" si="0"/>
        <v>0</v>
      </c>
    </row>
    <row r="25" spans="2:8" x14ac:dyDescent="0.2">
      <c r="B25" s="26"/>
      <c r="C25" s="30"/>
      <c r="D25" s="28"/>
      <c r="E25" s="244"/>
      <c r="F25" s="245"/>
      <c r="G25" s="246"/>
      <c r="H25" s="41">
        <f t="shared" si="0"/>
        <v>0</v>
      </c>
    </row>
    <row r="26" spans="2:8" x14ac:dyDescent="0.2">
      <c r="B26" s="26"/>
      <c r="C26" s="30"/>
      <c r="D26" s="28"/>
      <c r="E26" s="244"/>
      <c r="F26" s="245"/>
      <c r="G26" s="246"/>
      <c r="H26" s="41">
        <f t="shared" si="0"/>
        <v>0</v>
      </c>
    </row>
    <row r="27" spans="2:8" x14ac:dyDescent="0.2">
      <c r="B27" s="26"/>
      <c r="C27" s="30"/>
      <c r="D27" s="28"/>
      <c r="E27" s="244"/>
      <c r="F27" s="245"/>
      <c r="G27" s="246"/>
      <c r="H27" s="41">
        <f t="shared" si="0"/>
        <v>0</v>
      </c>
    </row>
    <row r="28" spans="2:8" x14ac:dyDescent="0.2">
      <c r="B28" s="26"/>
      <c r="C28" s="30"/>
      <c r="D28" s="28"/>
      <c r="E28" s="244"/>
      <c r="F28" s="245"/>
      <c r="G28" s="246"/>
      <c r="H28" s="41">
        <f t="shared" si="0"/>
        <v>0</v>
      </c>
    </row>
    <row r="29" spans="2:8" x14ac:dyDescent="0.2">
      <c r="B29" s="26"/>
      <c r="C29" s="30"/>
      <c r="D29" s="28"/>
      <c r="E29" s="244"/>
      <c r="F29" s="245"/>
      <c r="G29" s="246"/>
      <c r="H29" s="41">
        <f t="shared" si="0"/>
        <v>0</v>
      </c>
    </row>
    <row r="30" spans="2:8" x14ac:dyDescent="0.2">
      <c r="B30" s="26"/>
      <c r="C30" s="30"/>
      <c r="D30" s="28"/>
      <c r="E30" s="244"/>
      <c r="F30" s="245"/>
      <c r="G30" s="246"/>
      <c r="H30" s="41">
        <f t="shared" si="0"/>
        <v>0</v>
      </c>
    </row>
    <row r="31" spans="2:8" x14ac:dyDescent="0.2">
      <c r="B31" s="26"/>
      <c r="C31" s="30"/>
      <c r="D31" s="28"/>
      <c r="E31" s="244"/>
      <c r="F31" s="245"/>
      <c r="G31" s="246"/>
      <c r="H31" s="41">
        <f t="shared" si="0"/>
        <v>0</v>
      </c>
    </row>
    <row r="32" spans="2:8" x14ac:dyDescent="0.2">
      <c r="B32" s="26"/>
      <c r="C32" s="30"/>
      <c r="D32" s="28"/>
      <c r="E32" s="244"/>
      <c r="F32" s="245"/>
      <c r="G32" s="246"/>
      <c r="H32" s="41">
        <f t="shared" si="0"/>
        <v>0</v>
      </c>
    </row>
    <row r="33" spans="2:8" ht="15" thickBot="1" x14ac:dyDescent="0.25">
      <c r="B33" s="27"/>
      <c r="C33" s="31"/>
      <c r="D33" s="29"/>
      <c r="E33" s="247"/>
      <c r="F33" s="248"/>
      <c r="G33" s="249"/>
      <c r="H33" s="41">
        <f t="shared" si="0"/>
        <v>0</v>
      </c>
    </row>
    <row r="34" spans="2:8" ht="15.75" thickTop="1" x14ac:dyDescent="0.2">
      <c r="B34" s="256" t="s">
        <v>64</v>
      </c>
      <c r="C34" s="257"/>
      <c r="D34" s="51">
        <f>SUM(D17:D33)</f>
        <v>0</v>
      </c>
      <c r="E34" s="259"/>
      <c r="F34" s="260"/>
      <c r="G34" s="261"/>
    </row>
    <row r="35" spans="2:8" ht="15" x14ac:dyDescent="0.2">
      <c r="B35" s="42"/>
      <c r="C35" s="42"/>
      <c r="D35" s="42"/>
      <c r="E35" s="6"/>
      <c r="F35" s="43"/>
      <c r="G35" s="39"/>
    </row>
    <row r="36" spans="2:8" ht="15" x14ac:dyDescent="0.2">
      <c r="B36" s="223" t="s">
        <v>9</v>
      </c>
      <c r="C36" s="224"/>
      <c r="D36" s="224"/>
      <c r="E36" s="224"/>
      <c r="F36" s="224"/>
      <c r="G36" s="225"/>
    </row>
    <row r="37" spans="2:8" s="40" customFormat="1" ht="45" customHeight="1" x14ac:dyDescent="0.2">
      <c r="B37" s="7" t="s">
        <v>74</v>
      </c>
      <c r="C37" s="7" t="s">
        <v>63</v>
      </c>
      <c r="D37" s="9" t="s">
        <v>38</v>
      </c>
      <c r="E37" s="227" t="s">
        <v>20</v>
      </c>
      <c r="F37" s="228"/>
      <c r="G37" s="229"/>
      <c r="H37" s="35" t="s">
        <v>38</v>
      </c>
    </row>
    <row r="38" spans="2:8" x14ac:dyDescent="0.2">
      <c r="B38" s="26"/>
      <c r="C38" s="30"/>
      <c r="D38" s="28"/>
      <c r="E38" s="230"/>
      <c r="F38" s="231"/>
      <c r="G38" s="232"/>
      <c r="H38" s="41">
        <f t="shared" ref="H38:H54" si="1">-D38</f>
        <v>0</v>
      </c>
    </row>
    <row r="39" spans="2:8" x14ac:dyDescent="0.2">
      <c r="B39" s="26"/>
      <c r="C39" s="30"/>
      <c r="D39" s="28"/>
      <c r="E39" s="244"/>
      <c r="F39" s="245"/>
      <c r="G39" s="246"/>
      <c r="H39" s="41">
        <f t="shared" si="1"/>
        <v>0</v>
      </c>
    </row>
    <row r="40" spans="2:8" x14ac:dyDescent="0.2">
      <c r="B40" s="26"/>
      <c r="C40" s="30"/>
      <c r="D40" s="28"/>
      <c r="E40" s="244"/>
      <c r="F40" s="245"/>
      <c r="G40" s="246"/>
      <c r="H40" s="41">
        <f t="shared" si="1"/>
        <v>0</v>
      </c>
    </row>
    <row r="41" spans="2:8" x14ac:dyDescent="0.2">
      <c r="B41" s="26"/>
      <c r="C41" s="30"/>
      <c r="D41" s="28"/>
      <c r="E41" s="244"/>
      <c r="F41" s="245"/>
      <c r="G41" s="246"/>
      <c r="H41" s="41">
        <f t="shared" si="1"/>
        <v>0</v>
      </c>
    </row>
    <row r="42" spans="2:8" x14ac:dyDescent="0.2">
      <c r="B42" s="26"/>
      <c r="C42" s="30"/>
      <c r="D42" s="28"/>
      <c r="E42" s="244"/>
      <c r="F42" s="245"/>
      <c r="G42" s="246"/>
      <c r="H42" s="41">
        <f t="shared" si="1"/>
        <v>0</v>
      </c>
    </row>
    <row r="43" spans="2:8" x14ac:dyDescent="0.2">
      <c r="B43" s="26"/>
      <c r="C43" s="30"/>
      <c r="D43" s="28"/>
      <c r="E43" s="244"/>
      <c r="F43" s="245"/>
      <c r="G43" s="246"/>
      <c r="H43" s="41">
        <f t="shared" si="1"/>
        <v>0</v>
      </c>
    </row>
    <row r="44" spans="2:8" x14ac:dyDescent="0.2">
      <c r="B44" s="26"/>
      <c r="C44" s="30"/>
      <c r="D44" s="28"/>
      <c r="E44" s="244"/>
      <c r="F44" s="245"/>
      <c r="G44" s="246"/>
      <c r="H44" s="41">
        <f t="shared" si="1"/>
        <v>0</v>
      </c>
    </row>
    <row r="45" spans="2:8" x14ac:dyDescent="0.2">
      <c r="B45" s="26"/>
      <c r="C45" s="30"/>
      <c r="D45" s="28"/>
      <c r="E45" s="244"/>
      <c r="F45" s="245"/>
      <c r="G45" s="246"/>
      <c r="H45" s="41">
        <f t="shared" si="1"/>
        <v>0</v>
      </c>
    </row>
    <row r="46" spans="2:8" x14ac:dyDescent="0.2">
      <c r="B46" s="26"/>
      <c r="C46" s="30"/>
      <c r="D46" s="28"/>
      <c r="E46" s="244"/>
      <c r="F46" s="245"/>
      <c r="G46" s="246"/>
      <c r="H46" s="41">
        <f t="shared" si="1"/>
        <v>0</v>
      </c>
    </row>
    <row r="47" spans="2:8" x14ac:dyDescent="0.2">
      <c r="B47" s="26"/>
      <c r="C47" s="30"/>
      <c r="D47" s="28"/>
      <c r="E47" s="244"/>
      <c r="F47" s="245"/>
      <c r="G47" s="246"/>
      <c r="H47" s="41">
        <f t="shared" si="1"/>
        <v>0</v>
      </c>
    </row>
    <row r="48" spans="2:8" x14ac:dyDescent="0.2">
      <c r="B48" s="26"/>
      <c r="C48" s="30"/>
      <c r="D48" s="28"/>
      <c r="E48" s="244"/>
      <c r="F48" s="245"/>
      <c r="G48" s="246"/>
      <c r="H48" s="41">
        <f t="shared" si="1"/>
        <v>0</v>
      </c>
    </row>
    <row r="49" spans="2:8" x14ac:dyDescent="0.2">
      <c r="B49" s="26"/>
      <c r="C49" s="30"/>
      <c r="D49" s="28"/>
      <c r="E49" s="244"/>
      <c r="F49" s="245"/>
      <c r="G49" s="246"/>
      <c r="H49" s="41">
        <f t="shared" si="1"/>
        <v>0</v>
      </c>
    </row>
    <row r="50" spans="2:8" x14ac:dyDescent="0.2">
      <c r="B50" s="26"/>
      <c r="C50" s="30"/>
      <c r="D50" s="28"/>
      <c r="E50" s="244"/>
      <c r="F50" s="245"/>
      <c r="G50" s="246"/>
      <c r="H50" s="41">
        <f t="shared" si="1"/>
        <v>0</v>
      </c>
    </row>
    <row r="51" spans="2:8" x14ac:dyDescent="0.2">
      <c r="B51" s="26"/>
      <c r="C51" s="30"/>
      <c r="D51" s="28"/>
      <c r="E51" s="244"/>
      <c r="F51" s="245"/>
      <c r="G51" s="246"/>
      <c r="H51" s="41">
        <f t="shared" si="1"/>
        <v>0</v>
      </c>
    </row>
    <row r="52" spans="2:8" x14ac:dyDescent="0.2">
      <c r="B52" s="26"/>
      <c r="C52" s="30"/>
      <c r="D52" s="28"/>
      <c r="E52" s="244"/>
      <c r="F52" s="245"/>
      <c r="G52" s="246"/>
      <c r="H52" s="41">
        <f t="shared" si="1"/>
        <v>0</v>
      </c>
    </row>
    <row r="53" spans="2:8" x14ac:dyDescent="0.2">
      <c r="B53" s="26"/>
      <c r="C53" s="30"/>
      <c r="D53" s="28"/>
      <c r="E53" s="244"/>
      <c r="F53" s="245"/>
      <c r="G53" s="246"/>
      <c r="H53" s="41">
        <f t="shared" si="1"/>
        <v>0</v>
      </c>
    </row>
    <row r="54" spans="2:8" ht="15" thickBot="1" x14ac:dyDescent="0.25">
      <c r="B54" s="26"/>
      <c r="C54" s="32"/>
      <c r="D54" s="28"/>
      <c r="E54" s="247"/>
      <c r="F54" s="248"/>
      <c r="G54" s="249"/>
      <c r="H54" s="41">
        <f t="shared" si="1"/>
        <v>0</v>
      </c>
    </row>
    <row r="55" spans="2:8" ht="15.75" thickTop="1" x14ac:dyDescent="0.2">
      <c r="B55" s="256" t="s">
        <v>65</v>
      </c>
      <c r="C55" s="257"/>
      <c r="D55" s="52">
        <f>SUM(D38:D54)</f>
        <v>0</v>
      </c>
      <c r="E55" s="259"/>
      <c r="F55" s="260"/>
      <c r="G55" s="261"/>
    </row>
    <row r="56" spans="2:8" x14ac:dyDescent="0.2">
      <c r="B56" s="45"/>
      <c r="C56" s="45"/>
      <c r="E56" s="44"/>
    </row>
    <row r="57" spans="2:8" x14ac:dyDescent="0.2">
      <c r="B57" s="45"/>
      <c r="C57" s="45"/>
      <c r="E57" s="44"/>
    </row>
    <row r="58" spans="2:8" x14ac:dyDescent="0.2">
      <c r="B58" s="45"/>
      <c r="C58" s="45"/>
      <c r="E58" s="44"/>
    </row>
    <row r="59" spans="2:8" x14ac:dyDescent="0.2">
      <c r="B59" s="45"/>
      <c r="C59" s="45"/>
      <c r="E59" s="44"/>
    </row>
    <row r="60" spans="2:8" ht="28.5" customHeight="1" x14ac:dyDescent="0.2">
      <c r="B60" s="258" t="s">
        <v>66</v>
      </c>
      <c r="C60" s="253"/>
      <c r="D60" s="53">
        <f>(D34-D55)</f>
        <v>0</v>
      </c>
      <c r="E60" s="44"/>
    </row>
    <row r="61" spans="2:8" ht="29.25" customHeight="1" x14ac:dyDescent="0.2">
      <c r="B61" s="252" t="s">
        <v>21</v>
      </c>
      <c r="C61" s="253"/>
      <c r="D61" s="54">
        <f>IF(G10&gt;0,D60/G10,0)</f>
        <v>0</v>
      </c>
      <c r="E61" s="44"/>
    </row>
    <row r="62" spans="2:8" ht="28.5" customHeight="1" x14ac:dyDescent="0.2">
      <c r="B62" s="252" t="s">
        <v>62</v>
      </c>
      <c r="C62" s="253"/>
      <c r="D62" s="152">
        <f>MIN(B17:B33,B38:B54)</f>
        <v>0</v>
      </c>
      <c r="E62" s="44"/>
    </row>
    <row r="63" spans="2:8" ht="30.75" customHeight="1" x14ac:dyDescent="0.2">
      <c r="B63" s="252" t="s">
        <v>71</v>
      </c>
      <c r="C63" s="253"/>
      <c r="D63" s="152">
        <f>MAX(B17:B33,B38:B54)</f>
        <v>0</v>
      </c>
      <c r="E63" s="44"/>
    </row>
    <row r="64" spans="2:8" x14ac:dyDescent="0.2">
      <c r="B64" s="45"/>
      <c r="C64" s="45"/>
      <c r="E64" s="44"/>
    </row>
    <row r="65" spans="2:7" x14ac:dyDescent="0.2">
      <c r="B65" s="45"/>
      <c r="C65" s="45"/>
      <c r="E65" s="44"/>
    </row>
    <row r="66" spans="2:7" x14ac:dyDescent="0.2">
      <c r="B66" s="45"/>
      <c r="C66" s="45"/>
      <c r="E66" s="44"/>
    </row>
    <row r="67" spans="2:7" x14ac:dyDescent="0.2">
      <c r="B67" s="45"/>
      <c r="C67" s="45"/>
      <c r="E67" s="44"/>
    </row>
    <row r="68" spans="2:7" x14ac:dyDescent="0.2">
      <c r="B68" s="45"/>
      <c r="C68" s="45"/>
      <c r="E68" s="44"/>
    </row>
    <row r="69" spans="2:7" ht="15" x14ac:dyDescent="0.2">
      <c r="B69" s="223" t="s">
        <v>15</v>
      </c>
      <c r="C69" s="224"/>
      <c r="D69" s="224"/>
      <c r="E69" s="224"/>
      <c r="F69" s="224"/>
      <c r="G69" s="225"/>
    </row>
    <row r="70" spans="2:7" ht="35.25" customHeight="1" x14ac:dyDescent="0.2">
      <c r="B70" s="7" t="s">
        <v>74</v>
      </c>
      <c r="C70" s="7" t="s">
        <v>63</v>
      </c>
      <c r="D70" s="270" t="s">
        <v>16</v>
      </c>
      <c r="E70" s="271"/>
      <c r="F70" s="227" t="s">
        <v>88</v>
      </c>
      <c r="G70" s="229"/>
    </row>
    <row r="71" spans="2:7" x14ac:dyDescent="0.2">
      <c r="B71" s="26"/>
      <c r="C71" s="30"/>
      <c r="D71" s="230"/>
      <c r="E71" s="231"/>
      <c r="F71" s="230"/>
      <c r="G71" s="232"/>
    </row>
    <row r="72" spans="2:7" x14ac:dyDescent="0.2">
      <c r="B72" s="26"/>
      <c r="C72" s="30"/>
      <c r="D72" s="244"/>
      <c r="E72" s="245"/>
      <c r="F72" s="244"/>
      <c r="G72" s="246"/>
    </row>
    <row r="73" spans="2:7" x14ac:dyDescent="0.2">
      <c r="B73" s="26"/>
      <c r="C73" s="30"/>
      <c r="D73" s="244"/>
      <c r="E73" s="245"/>
      <c r="F73" s="244"/>
      <c r="G73" s="246"/>
    </row>
    <row r="74" spans="2:7" x14ac:dyDescent="0.2">
      <c r="B74" s="26"/>
      <c r="C74" s="30"/>
      <c r="D74" s="244"/>
      <c r="E74" s="245"/>
      <c r="F74" s="244"/>
      <c r="G74" s="246"/>
    </row>
    <row r="75" spans="2:7" x14ac:dyDescent="0.2">
      <c r="B75" s="26"/>
      <c r="C75" s="30"/>
      <c r="D75" s="244"/>
      <c r="E75" s="245"/>
      <c r="F75" s="244"/>
      <c r="G75" s="246"/>
    </row>
    <row r="76" spans="2:7" x14ac:dyDescent="0.2">
      <c r="B76" s="26"/>
      <c r="C76" s="30"/>
      <c r="D76" s="244"/>
      <c r="E76" s="245"/>
      <c r="F76" s="244"/>
      <c r="G76" s="246"/>
    </row>
    <row r="77" spans="2:7" x14ac:dyDescent="0.2">
      <c r="B77" s="26"/>
      <c r="C77" s="30"/>
      <c r="D77" s="244"/>
      <c r="E77" s="245"/>
      <c r="F77" s="244"/>
      <c r="G77" s="246"/>
    </row>
    <row r="78" spans="2:7" x14ac:dyDescent="0.2">
      <c r="B78" s="26"/>
      <c r="C78" s="30"/>
      <c r="D78" s="244"/>
      <c r="E78" s="245"/>
      <c r="F78" s="244"/>
      <c r="G78" s="246"/>
    </row>
    <row r="79" spans="2:7" x14ac:dyDescent="0.2">
      <c r="B79" s="26"/>
      <c r="C79" s="30"/>
      <c r="D79" s="244"/>
      <c r="E79" s="245"/>
      <c r="F79" s="244"/>
      <c r="G79" s="246"/>
    </row>
    <row r="80" spans="2:7" x14ac:dyDescent="0.2">
      <c r="B80" s="26"/>
      <c r="C80" s="30"/>
      <c r="D80" s="244"/>
      <c r="E80" s="245"/>
      <c r="F80" s="244"/>
      <c r="G80" s="246"/>
    </row>
    <row r="81" spans="2:8" x14ac:dyDescent="0.2">
      <c r="B81" s="26"/>
      <c r="C81" s="30"/>
      <c r="D81" s="244"/>
      <c r="E81" s="245"/>
      <c r="F81" s="244"/>
      <c r="G81" s="246"/>
    </row>
    <row r="82" spans="2:8" x14ac:dyDescent="0.2">
      <c r="B82" s="26"/>
      <c r="C82" s="30"/>
      <c r="D82" s="244"/>
      <c r="E82" s="245"/>
      <c r="F82" s="244"/>
      <c r="G82" s="246"/>
    </row>
    <row r="83" spans="2:8" x14ac:dyDescent="0.2">
      <c r="B83" s="26"/>
      <c r="C83" s="30"/>
      <c r="D83" s="244"/>
      <c r="E83" s="245"/>
      <c r="F83" s="244"/>
      <c r="G83" s="246"/>
    </row>
    <row r="84" spans="2:8" x14ac:dyDescent="0.2">
      <c r="B84" s="26"/>
      <c r="C84" s="30"/>
      <c r="D84" s="244"/>
      <c r="E84" s="245"/>
      <c r="F84" s="244"/>
      <c r="G84" s="246"/>
    </row>
    <row r="85" spans="2:8" x14ac:dyDescent="0.2">
      <c r="B85" s="26"/>
      <c r="C85" s="30"/>
      <c r="D85" s="244"/>
      <c r="E85" s="245"/>
      <c r="F85" s="244"/>
      <c r="G85" s="246"/>
    </row>
    <row r="86" spans="2:8" x14ac:dyDescent="0.2">
      <c r="B86" s="26"/>
      <c r="C86" s="30"/>
      <c r="D86" s="244"/>
      <c r="E86" s="245"/>
      <c r="F86" s="244"/>
      <c r="G86" s="246"/>
    </row>
    <row r="87" spans="2:8" x14ac:dyDescent="0.2">
      <c r="B87" s="26"/>
      <c r="C87" s="33"/>
      <c r="D87" s="254"/>
      <c r="E87" s="266"/>
      <c r="F87" s="254"/>
      <c r="G87" s="264"/>
    </row>
    <row r="88" spans="2:8" x14ac:dyDescent="0.2">
      <c r="E88" s="44"/>
    </row>
    <row r="89" spans="2:8" ht="15" x14ac:dyDescent="0.2">
      <c r="B89" s="223" t="s">
        <v>87</v>
      </c>
      <c r="C89" s="224"/>
      <c r="D89" s="224"/>
      <c r="E89" s="224"/>
      <c r="F89" s="224"/>
      <c r="G89" s="225"/>
    </row>
    <row r="90" spans="2:8" s="40" customFormat="1" ht="32.25" customHeight="1" x14ac:dyDescent="0.2">
      <c r="B90" s="7" t="s">
        <v>74</v>
      </c>
      <c r="C90" s="7" t="s">
        <v>63</v>
      </c>
      <c r="D90" s="9" t="s">
        <v>75</v>
      </c>
      <c r="E90" s="227" t="s">
        <v>17</v>
      </c>
      <c r="F90" s="228"/>
      <c r="G90" s="229"/>
      <c r="H90" s="46"/>
    </row>
    <row r="91" spans="2:8" x14ac:dyDescent="0.2">
      <c r="B91" s="26"/>
      <c r="C91" s="34"/>
      <c r="D91" s="26"/>
      <c r="E91" s="230"/>
      <c r="F91" s="231"/>
      <c r="G91" s="232"/>
    </row>
    <row r="92" spans="2:8" x14ac:dyDescent="0.2">
      <c r="B92" s="26"/>
      <c r="C92" s="30"/>
      <c r="D92" s="26"/>
      <c r="E92" s="244"/>
      <c r="F92" s="245"/>
      <c r="G92" s="246"/>
    </row>
    <row r="93" spans="2:8" x14ac:dyDescent="0.2">
      <c r="B93" s="26"/>
      <c r="C93" s="30"/>
      <c r="D93" s="26"/>
      <c r="E93" s="244"/>
      <c r="F93" s="245"/>
      <c r="G93" s="246"/>
    </row>
    <row r="94" spans="2:8" x14ac:dyDescent="0.2">
      <c r="B94" s="26"/>
      <c r="C94" s="30"/>
      <c r="D94" s="26"/>
      <c r="E94" s="244"/>
      <c r="F94" s="245"/>
      <c r="G94" s="246"/>
    </row>
    <row r="95" spans="2:8" x14ac:dyDescent="0.2">
      <c r="B95" s="26"/>
      <c r="C95" s="30"/>
      <c r="D95" s="26"/>
      <c r="E95" s="244"/>
      <c r="F95" s="245"/>
      <c r="G95" s="246"/>
    </row>
    <row r="96" spans="2:8" x14ac:dyDescent="0.2">
      <c r="B96" s="26"/>
      <c r="C96" s="30"/>
      <c r="D96" s="26"/>
      <c r="E96" s="244"/>
      <c r="F96" s="245"/>
      <c r="G96" s="246"/>
    </row>
    <row r="97" spans="2:7" x14ac:dyDescent="0.2">
      <c r="B97" s="26"/>
      <c r="C97" s="30"/>
      <c r="D97" s="26"/>
      <c r="E97" s="244"/>
      <c r="F97" s="245"/>
      <c r="G97" s="246"/>
    </row>
    <row r="98" spans="2:7" x14ac:dyDescent="0.2">
      <c r="B98" s="26"/>
      <c r="C98" s="30"/>
      <c r="D98" s="26"/>
      <c r="E98" s="244"/>
      <c r="F98" s="245"/>
      <c r="G98" s="246"/>
    </row>
    <row r="99" spans="2:7" x14ac:dyDescent="0.2">
      <c r="B99" s="26"/>
      <c r="C99" s="30"/>
      <c r="D99" s="26"/>
      <c r="E99" s="244"/>
      <c r="F99" s="245"/>
      <c r="G99" s="246"/>
    </row>
    <row r="100" spans="2:7" x14ac:dyDescent="0.2">
      <c r="B100" s="26"/>
      <c r="C100" s="30"/>
      <c r="D100" s="26"/>
      <c r="E100" s="244"/>
      <c r="F100" s="245"/>
      <c r="G100" s="246"/>
    </row>
    <row r="101" spans="2:7" x14ac:dyDescent="0.2">
      <c r="B101" s="26"/>
      <c r="C101" s="30"/>
      <c r="D101" s="26"/>
      <c r="E101" s="244"/>
      <c r="F101" s="245"/>
      <c r="G101" s="246"/>
    </row>
    <row r="102" spans="2:7" x14ac:dyDescent="0.2">
      <c r="B102" s="26"/>
      <c r="C102" s="30"/>
      <c r="D102" s="26"/>
      <c r="E102" s="244"/>
      <c r="F102" s="245"/>
      <c r="G102" s="246"/>
    </row>
    <row r="103" spans="2:7" x14ac:dyDescent="0.2">
      <c r="B103" s="26"/>
      <c r="C103" s="30"/>
      <c r="D103" s="26"/>
      <c r="E103" s="244"/>
      <c r="F103" s="245"/>
      <c r="G103" s="246"/>
    </row>
    <row r="104" spans="2:7" x14ac:dyDescent="0.2">
      <c r="B104" s="26"/>
      <c r="C104" s="30"/>
      <c r="D104" s="26"/>
      <c r="E104" s="244"/>
      <c r="F104" s="245"/>
      <c r="G104" s="246"/>
    </row>
    <row r="105" spans="2:7" x14ac:dyDescent="0.2">
      <c r="B105" s="26"/>
      <c r="C105" s="30"/>
      <c r="D105" s="26"/>
      <c r="E105" s="244"/>
      <c r="F105" s="245"/>
      <c r="G105" s="246"/>
    </row>
    <row r="106" spans="2:7" x14ac:dyDescent="0.2">
      <c r="B106" s="26"/>
      <c r="C106" s="30"/>
      <c r="D106" s="26"/>
      <c r="E106" s="244"/>
      <c r="F106" s="245"/>
      <c r="G106" s="246"/>
    </row>
    <row r="107" spans="2:7" x14ac:dyDescent="0.2">
      <c r="B107" s="26"/>
      <c r="C107" s="33"/>
      <c r="D107" s="26"/>
      <c r="E107" s="254"/>
      <c r="F107" s="266"/>
      <c r="G107" s="264"/>
    </row>
    <row r="109" spans="2:7" ht="15" x14ac:dyDescent="0.2">
      <c r="B109" s="223" t="s">
        <v>89</v>
      </c>
      <c r="C109" s="224"/>
      <c r="D109" s="224"/>
      <c r="E109" s="224"/>
      <c r="F109" s="224"/>
      <c r="G109" s="225"/>
    </row>
    <row r="110" spans="2:7" ht="15" x14ac:dyDescent="0.2">
      <c r="B110" s="7" t="s">
        <v>74</v>
      </c>
      <c r="C110" s="7" t="s">
        <v>63</v>
      </c>
      <c r="D110" s="263" t="s">
        <v>18</v>
      </c>
      <c r="E110" s="251"/>
      <c r="F110" s="263" t="s">
        <v>19</v>
      </c>
      <c r="G110" s="269"/>
    </row>
    <row r="111" spans="2:7" x14ac:dyDescent="0.2">
      <c r="B111" s="26"/>
      <c r="C111" s="30"/>
      <c r="D111" s="230"/>
      <c r="E111" s="268"/>
      <c r="F111" s="230"/>
      <c r="G111" s="267"/>
    </row>
    <row r="112" spans="2:7" x14ac:dyDescent="0.2">
      <c r="B112" s="26"/>
      <c r="C112" s="30"/>
      <c r="D112" s="244"/>
      <c r="E112" s="262"/>
      <c r="F112" s="244"/>
      <c r="G112" s="250"/>
    </row>
    <row r="113" spans="2:7" x14ac:dyDescent="0.2">
      <c r="B113" s="26"/>
      <c r="C113" s="30"/>
      <c r="D113" s="244"/>
      <c r="E113" s="262"/>
      <c r="F113" s="244"/>
      <c r="G113" s="250"/>
    </row>
    <row r="114" spans="2:7" x14ac:dyDescent="0.2">
      <c r="B114" s="26"/>
      <c r="C114" s="30"/>
      <c r="D114" s="244"/>
      <c r="E114" s="262"/>
      <c r="F114" s="244"/>
      <c r="G114" s="250"/>
    </row>
    <row r="115" spans="2:7" x14ac:dyDescent="0.2">
      <c r="B115" s="26"/>
      <c r="C115" s="30"/>
      <c r="D115" s="244"/>
      <c r="E115" s="262"/>
      <c r="F115" s="244"/>
      <c r="G115" s="250"/>
    </row>
    <row r="116" spans="2:7" x14ac:dyDescent="0.2">
      <c r="B116" s="26"/>
      <c r="C116" s="30"/>
      <c r="D116" s="244"/>
      <c r="E116" s="262"/>
      <c r="F116" s="244"/>
      <c r="G116" s="250"/>
    </row>
    <row r="117" spans="2:7" x14ac:dyDescent="0.2">
      <c r="B117" s="26"/>
      <c r="C117" s="30"/>
      <c r="D117" s="244"/>
      <c r="E117" s="262"/>
      <c r="F117" s="244"/>
      <c r="G117" s="250"/>
    </row>
    <row r="118" spans="2:7" x14ac:dyDescent="0.2">
      <c r="B118" s="26"/>
      <c r="C118" s="30"/>
      <c r="D118" s="244"/>
      <c r="E118" s="262"/>
      <c r="F118" s="244"/>
      <c r="G118" s="250"/>
    </row>
    <row r="119" spans="2:7" x14ac:dyDescent="0.2">
      <c r="B119" s="26"/>
      <c r="C119" s="30"/>
      <c r="D119" s="244"/>
      <c r="E119" s="262"/>
      <c r="F119" s="244"/>
      <c r="G119" s="250"/>
    </row>
    <row r="120" spans="2:7" x14ac:dyDescent="0.2">
      <c r="B120" s="26"/>
      <c r="C120" s="30"/>
      <c r="D120" s="244"/>
      <c r="E120" s="262"/>
      <c r="F120" s="244"/>
      <c r="G120" s="250"/>
    </row>
    <row r="121" spans="2:7" x14ac:dyDescent="0.2">
      <c r="B121" s="26"/>
      <c r="C121" s="30"/>
      <c r="D121" s="244"/>
      <c r="E121" s="262"/>
      <c r="F121" s="244"/>
      <c r="G121" s="250"/>
    </row>
    <row r="122" spans="2:7" x14ac:dyDescent="0.2">
      <c r="B122" s="26"/>
      <c r="C122" s="30"/>
      <c r="D122" s="244"/>
      <c r="E122" s="262"/>
      <c r="F122" s="244"/>
      <c r="G122" s="250"/>
    </row>
    <row r="123" spans="2:7" x14ac:dyDescent="0.2">
      <c r="B123" s="26"/>
      <c r="C123" s="30"/>
      <c r="D123" s="244"/>
      <c r="E123" s="262"/>
      <c r="F123" s="244"/>
      <c r="G123" s="250"/>
    </row>
    <row r="124" spans="2:7" x14ac:dyDescent="0.2">
      <c r="B124" s="26"/>
      <c r="C124" s="30"/>
      <c r="D124" s="244"/>
      <c r="E124" s="262"/>
      <c r="F124" s="244"/>
      <c r="G124" s="250"/>
    </row>
    <row r="125" spans="2:7" x14ac:dyDescent="0.2">
      <c r="B125" s="26"/>
      <c r="C125" s="30"/>
      <c r="D125" s="244"/>
      <c r="E125" s="262"/>
      <c r="F125" s="244"/>
      <c r="G125" s="250"/>
    </row>
    <row r="126" spans="2:7" x14ac:dyDescent="0.2">
      <c r="B126" s="26"/>
      <c r="C126" s="30"/>
      <c r="D126" s="244"/>
      <c r="E126" s="262"/>
      <c r="F126" s="244"/>
      <c r="G126" s="250"/>
    </row>
    <row r="127" spans="2:7" x14ac:dyDescent="0.2">
      <c r="B127" s="26"/>
      <c r="C127" s="33"/>
      <c r="D127" s="254"/>
      <c r="E127" s="265"/>
      <c r="F127" s="254"/>
      <c r="G127" s="255"/>
    </row>
  </sheetData>
  <sheetProtection insertRows="0"/>
  <mergeCells count="159">
    <mergeCell ref="E28:G28"/>
    <mergeCell ref="E46:G46"/>
    <mergeCell ref="E51:G51"/>
    <mergeCell ref="F73:G73"/>
    <mergeCell ref="F74:G74"/>
    <mergeCell ref="F70:G70"/>
    <mergeCell ref="F71:G71"/>
    <mergeCell ref="E34:G34"/>
    <mergeCell ref="E18:G18"/>
    <mergeCell ref="E20:G20"/>
    <mergeCell ref="E21:G21"/>
    <mergeCell ref="E22:G22"/>
    <mergeCell ref="E27:G27"/>
    <mergeCell ref="E26:G26"/>
    <mergeCell ref="E23:G23"/>
    <mergeCell ref="E24:G24"/>
    <mergeCell ref="E25:G25"/>
    <mergeCell ref="E29:G29"/>
    <mergeCell ref="E30:G30"/>
    <mergeCell ref="E19:G19"/>
    <mergeCell ref="E31:G31"/>
    <mergeCell ref="E32:G32"/>
    <mergeCell ref="E44:G44"/>
    <mergeCell ref="E42:G42"/>
    <mergeCell ref="E101:G101"/>
    <mergeCell ref="E97:G97"/>
    <mergeCell ref="D110:E110"/>
    <mergeCell ref="F82:G82"/>
    <mergeCell ref="F83:G83"/>
    <mergeCell ref="F84:G84"/>
    <mergeCell ref="D82:E82"/>
    <mergeCell ref="D83:E83"/>
    <mergeCell ref="E106:G106"/>
    <mergeCell ref="E107:G107"/>
    <mergeCell ref="B109:G109"/>
    <mergeCell ref="D84:E84"/>
    <mergeCell ref="D127:E127"/>
    <mergeCell ref="D85:E85"/>
    <mergeCell ref="D86:E86"/>
    <mergeCell ref="D87:E87"/>
    <mergeCell ref="E102:G102"/>
    <mergeCell ref="E103:G103"/>
    <mergeCell ref="F85:G85"/>
    <mergeCell ref="F86:G86"/>
    <mergeCell ref="D118:E118"/>
    <mergeCell ref="F113:G113"/>
    <mergeCell ref="F114:G114"/>
    <mergeCell ref="F115:G115"/>
    <mergeCell ref="F116:G116"/>
    <mergeCell ref="F117:G117"/>
    <mergeCell ref="F118:G118"/>
    <mergeCell ref="D113:E113"/>
    <mergeCell ref="D114:E114"/>
    <mergeCell ref="F126:G126"/>
    <mergeCell ref="D117:E117"/>
    <mergeCell ref="F127:G127"/>
    <mergeCell ref="D123:E123"/>
    <mergeCell ref="D124:E124"/>
    <mergeCell ref="F121:G121"/>
    <mergeCell ref="F122:G122"/>
    <mergeCell ref="D126:E126"/>
    <mergeCell ref="F123:G123"/>
    <mergeCell ref="F124:G124"/>
    <mergeCell ref="D122:E122"/>
    <mergeCell ref="D121:E121"/>
    <mergeCell ref="D125:E125"/>
    <mergeCell ref="F120:G120"/>
    <mergeCell ref="D120:E120"/>
    <mergeCell ref="D78:E78"/>
    <mergeCell ref="D79:E79"/>
    <mergeCell ref="D80:E80"/>
    <mergeCell ref="D119:E119"/>
    <mergeCell ref="D115:E115"/>
    <mergeCell ref="D116:E116"/>
    <mergeCell ref="D111:E111"/>
    <mergeCell ref="E99:G99"/>
    <mergeCell ref="E94:G94"/>
    <mergeCell ref="D81:E81"/>
    <mergeCell ref="E91:G91"/>
    <mergeCell ref="F119:G119"/>
    <mergeCell ref="F110:G110"/>
    <mergeCell ref="E90:G90"/>
    <mergeCell ref="E105:G105"/>
    <mergeCell ref="E100:G100"/>
    <mergeCell ref="E92:G92"/>
    <mergeCell ref="E93:G93"/>
    <mergeCell ref="E33:G33"/>
    <mergeCell ref="B55:C55"/>
    <mergeCell ref="B60:C60"/>
    <mergeCell ref="E55:G55"/>
    <mergeCell ref="E45:G45"/>
    <mergeCell ref="E50:G50"/>
    <mergeCell ref="E38:G38"/>
    <mergeCell ref="E39:G39"/>
    <mergeCell ref="D74:E74"/>
    <mergeCell ref="F72:G72"/>
    <mergeCell ref="D72:E72"/>
    <mergeCell ref="E47:G47"/>
    <mergeCell ref="E41:G41"/>
    <mergeCell ref="D70:E70"/>
    <mergeCell ref="B34:C34"/>
    <mergeCell ref="E48:G48"/>
    <mergeCell ref="E49:G49"/>
    <mergeCell ref="B61:C61"/>
    <mergeCell ref="B62:C62"/>
    <mergeCell ref="D76:E76"/>
    <mergeCell ref="F76:G76"/>
    <mergeCell ref="F78:G78"/>
    <mergeCell ref="F79:G79"/>
    <mergeCell ref="F80:G80"/>
    <mergeCell ref="F81:G81"/>
    <mergeCell ref="F75:G75"/>
    <mergeCell ref="D71:E71"/>
    <mergeCell ref="E43:G43"/>
    <mergeCell ref="D77:E77"/>
    <mergeCell ref="D73:E73"/>
    <mergeCell ref="E52:G52"/>
    <mergeCell ref="E53:G53"/>
    <mergeCell ref="E54:G54"/>
    <mergeCell ref="B89:G89"/>
    <mergeCell ref="F125:G125"/>
    <mergeCell ref="C6:D6"/>
    <mergeCell ref="C7:G7"/>
    <mergeCell ref="B9:C9"/>
    <mergeCell ref="D9:G9"/>
    <mergeCell ref="E98:G98"/>
    <mergeCell ref="F111:G111"/>
    <mergeCell ref="F112:G112"/>
    <mergeCell ref="B63:C63"/>
    <mergeCell ref="E95:G95"/>
    <mergeCell ref="E96:G96"/>
    <mergeCell ref="B69:G69"/>
    <mergeCell ref="F77:G77"/>
    <mergeCell ref="F87:G87"/>
    <mergeCell ref="E104:G104"/>
    <mergeCell ref="D112:E112"/>
    <mergeCell ref="B36:G36"/>
    <mergeCell ref="E40:G40"/>
    <mergeCell ref="E37:G37"/>
    <mergeCell ref="D75:E75"/>
    <mergeCell ref="B2:G2"/>
    <mergeCell ref="E6:F6"/>
    <mergeCell ref="E16:G16"/>
    <mergeCell ref="E17:G17"/>
    <mergeCell ref="C4:G4"/>
    <mergeCell ref="C5:D5"/>
    <mergeCell ref="F5:G5"/>
    <mergeCell ref="D8:G8"/>
    <mergeCell ref="B8:C8"/>
    <mergeCell ref="B15:G15"/>
    <mergeCell ref="C3:G3"/>
    <mergeCell ref="E10:F10"/>
    <mergeCell ref="E13:F13"/>
    <mergeCell ref="B10:C10"/>
    <mergeCell ref="B11:C11"/>
    <mergeCell ref="E11:F11"/>
    <mergeCell ref="B12:C12"/>
    <mergeCell ref="E12:F12"/>
    <mergeCell ref="C13:D13"/>
  </mergeCells>
  <phoneticPr fontId="3" type="noConversion"/>
  <conditionalFormatting sqref="D34 D55 D60:D63 C3:G4 C5:D5 F5:G5">
    <cfRule type="cellIs" dxfId="8" priority="1" stopIfTrue="1" operator="equal">
      <formula>0</formula>
    </cfRule>
  </conditionalFormatting>
  <dataValidations xWindow="359" yWindow="365" count="5">
    <dataValidation type="list" allowBlank="1" showInputMessage="1" showErrorMessage="1" errorTitle="Invalid Data!" promptTitle="Refrigerant Type" prompt="Select refrigerant from pull down list (or add new refrigerant type and GWP to lookup table in &quot;Information &amp; Guidance&quot; sheet if not listed. Ensure that you follow the instructions for formatting the data)" sqref="D10" xr:uid="{00000000-0002-0000-0500-000000000000}">
      <formula1>$H$2:$H$15</formula1>
    </dataValidation>
    <dataValidation type="decimal" allowBlank="1" showInputMessage="1" showErrorMessage="1" errorTitle="Invalid Data" promptTitle="Data Format" prompt="Vlaue must be numeric, between 0.5 and 10,000. Leave blank if not known" sqref="D11" xr:uid="{00000000-0002-0000-0500-000001000000}">
      <formula1>0.5</formula1>
      <formula2>10000</formula2>
    </dataValidation>
    <dataValidation type="date" allowBlank="1" showInputMessage="1" showErrorMessage="1" errorTitle="Invalid Data!" promptTitle="Date Format" prompt="Enter date in format dd/mm/yy or dd/mm/yyyy. Earliest date is 01/01/2000" sqref="B38:B54 B71:B87 B91:B107 B111:B127 D91:D107 B17:B33" xr:uid="{00000000-0002-0000-0500-000002000000}">
      <formula1>36526</formula1>
      <formula2>73050</formula2>
    </dataValidation>
    <dataValidation type="decimal" allowBlank="1" showInputMessage="1" showErrorMessage="1" errorTitle="Invalid Data!" promptTitle="Data Format" prompt="Value must be numeric, between 0.1 and 10,000. Leave blank if not known" sqref="D38:D54 D17:D33" xr:uid="{00000000-0002-0000-0500-000003000000}">
      <formula1>0.1</formula1>
      <formula2>10000</formula2>
    </dataValidation>
    <dataValidation type="decimal" allowBlank="1" showInputMessage="1" showErrorMessage="1" errorTitle="Invalid Data!" promptTitle="Data Format" prompt="Value must be numeric, between 0.1 and 10,000. Leave blank of not known" sqref="G10:G11" xr:uid="{00000000-0002-0000-0500-000004000000}">
      <formula1>0.1</formula1>
      <formula2>10000</formula2>
    </dataValidation>
  </dataValidations>
  <pageMargins left="0.98425196850393704" right="0.39370078740157483" top="0.98425196850393704" bottom="0.78740157480314965" header="0.70866141732283472" footer="0.51181102362204722"/>
  <pageSetup paperSize="9" scale="64" fitToHeight="2" orientation="portrait"/>
  <headerFooter alignWithMargins="0">
    <oddHeader>&amp;C&amp;14FGas Log - &amp;A</oddHeader>
    <oddFooter>&amp;L&amp;F&amp;CPage &amp;P of &amp;N&amp;RPrinted on &amp;D</oddFooter>
  </headerFooter>
  <rowBreaks count="1" manualBreakCount="1">
    <brk id="68" max="16383" man="1"/>
  </rowBreaks>
  <colBreaks count="1" manualBreakCount="1">
    <brk id="7" max="1048575" man="1"/>
  </col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127"/>
  <sheetViews>
    <sheetView showGridLines="0" zoomScaleNormal="100" workbookViewId="0">
      <selection activeCell="E5" sqref="E5"/>
    </sheetView>
  </sheetViews>
  <sheetFormatPr defaultColWidth="11.42578125" defaultRowHeight="14.25" x14ac:dyDescent="0.2"/>
  <cols>
    <col min="1" max="1" width="3" style="37" customWidth="1"/>
    <col min="2" max="2" width="20.85546875" style="37" customWidth="1"/>
    <col min="3" max="3" width="29.42578125" style="37" customWidth="1"/>
    <col min="4" max="4" width="17.28515625" style="37" customWidth="1"/>
    <col min="5" max="5" width="20" style="37" customWidth="1"/>
    <col min="6" max="6" width="27" style="37" customWidth="1"/>
    <col min="7" max="7" width="23.42578125" style="37" customWidth="1"/>
    <col min="8" max="8" width="12.42578125" style="36" customWidth="1"/>
    <col min="9" max="16384" width="11.42578125" style="37"/>
  </cols>
  <sheetData>
    <row r="1" spans="2:8" x14ac:dyDescent="0.2">
      <c r="H1" s="120"/>
    </row>
    <row r="2" spans="2:8" ht="27" customHeight="1" x14ac:dyDescent="0.2">
      <c r="B2" s="223" t="s">
        <v>10</v>
      </c>
      <c r="C2" s="224"/>
      <c r="D2" s="224"/>
      <c r="E2" s="224"/>
      <c r="F2" s="224"/>
      <c r="G2" s="225"/>
      <c r="H2" s="120" t="str">
        <f>'Information &amp; Guidance'!L4</f>
        <v>R134a</v>
      </c>
    </row>
    <row r="3" spans="2:8" ht="18" customHeight="1" x14ac:dyDescent="0.2">
      <c r="B3" s="48" t="s">
        <v>151</v>
      </c>
      <c r="C3" s="233">
        <f>'FGas Log Summary'!C3</f>
        <v>0</v>
      </c>
      <c r="D3" s="233"/>
      <c r="E3" s="233"/>
      <c r="F3" s="233"/>
      <c r="G3" s="233"/>
      <c r="H3" s="50" t="str">
        <f>'Information &amp; Guidance'!L5</f>
        <v>R22</v>
      </c>
    </row>
    <row r="4" spans="2:8" ht="18" customHeight="1" x14ac:dyDescent="0.2">
      <c r="B4" s="48" t="s">
        <v>152</v>
      </c>
      <c r="C4" s="233">
        <f>'FGas Log Summary'!C4</f>
        <v>0</v>
      </c>
      <c r="D4" s="233"/>
      <c r="E4" s="233"/>
      <c r="F4" s="233"/>
      <c r="G4" s="233"/>
      <c r="H4" s="50" t="str">
        <f>'Information &amp; Guidance'!L6</f>
        <v>R403A</v>
      </c>
    </row>
    <row r="5" spans="2:8" ht="18" customHeight="1" x14ac:dyDescent="0.2">
      <c r="B5" s="48" t="s">
        <v>153</v>
      </c>
      <c r="C5" s="233">
        <f>'FGas Log Summary'!C5</f>
        <v>0</v>
      </c>
      <c r="D5" s="233"/>
      <c r="E5" s="156" t="s">
        <v>154</v>
      </c>
      <c r="F5" s="234">
        <f>'FGas Log Summary'!H5</f>
        <v>0</v>
      </c>
      <c r="G5" s="233"/>
      <c r="H5" s="50" t="str">
        <f>'Information &amp; Guidance'!L7</f>
        <v>R403B</v>
      </c>
    </row>
    <row r="6" spans="2:8" ht="18" customHeight="1" x14ac:dyDescent="0.2">
      <c r="B6" s="8" t="s">
        <v>23</v>
      </c>
      <c r="C6" s="239" t="s">
        <v>146</v>
      </c>
      <c r="D6" s="240"/>
      <c r="E6" s="226" t="s">
        <v>67</v>
      </c>
      <c r="F6" s="196"/>
      <c r="G6" s="155" t="s">
        <v>148</v>
      </c>
      <c r="H6" s="50" t="str">
        <f>'Information &amp; Guidance'!L8</f>
        <v>R404A</v>
      </c>
    </row>
    <row r="7" spans="2:8" ht="18" customHeight="1" x14ac:dyDescent="0.2">
      <c r="B7" s="47" t="s">
        <v>22</v>
      </c>
      <c r="C7" s="274"/>
      <c r="D7" s="242"/>
      <c r="E7" s="242"/>
      <c r="F7" s="242"/>
      <c r="G7" s="242"/>
      <c r="H7" s="50" t="str">
        <f>'Information &amp; Guidance'!L9</f>
        <v>R407C</v>
      </c>
    </row>
    <row r="8" spans="2:8" ht="18" customHeight="1" x14ac:dyDescent="0.2">
      <c r="B8" s="223" t="s">
        <v>86</v>
      </c>
      <c r="C8" s="238"/>
      <c r="D8" s="235"/>
      <c r="E8" s="236"/>
      <c r="F8" s="236"/>
      <c r="G8" s="237"/>
      <c r="H8" s="50" t="str">
        <f>'Information &amp; Guidance'!L10</f>
        <v>R408A</v>
      </c>
    </row>
    <row r="9" spans="2:8" ht="18" customHeight="1" x14ac:dyDescent="0.2">
      <c r="B9" s="226" t="s">
        <v>11</v>
      </c>
      <c r="C9" s="243"/>
      <c r="D9" s="235"/>
      <c r="E9" s="236"/>
      <c r="F9" s="236"/>
      <c r="G9" s="237"/>
      <c r="H9" s="50" t="str">
        <f>'Information &amp; Guidance'!L11</f>
        <v>R409A</v>
      </c>
    </row>
    <row r="10" spans="2:8" ht="18" customHeight="1" x14ac:dyDescent="0.2">
      <c r="B10" s="223" t="s">
        <v>12</v>
      </c>
      <c r="C10" s="238"/>
      <c r="D10" s="121"/>
      <c r="E10" s="272" t="s">
        <v>72</v>
      </c>
      <c r="F10" s="196"/>
      <c r="G10" s="69"/>
      <c r="H10" s="50" t="str">
        <f>'Information &amp; Guidance'!L12</f>
        <v>R410A</v>
      </c>
    </row>
    <row r="11" spans="2:8" ht="18" customHeight="1" x14ac:dyDescent="0.2">
      <c r="B11" s="223" t="s">
        <v>79</v>
      </c>
      <c r="C11" s="238"/>
      <c r="D11" s="121"/>
      <c r="E11" s="223" t="s">
        <v>82</v>
      </c>
      <c r="F11" s="251"/>
      <c r="G11" s="69"/>
      <c r="H11" s="50" t="str">
        <f>'Information &amp; Guidance'!L13</f>
        <v>R422D</v>
      </c>
    </row>
    <row r="12" spans="2:8" ht="18" customHeight="1" x14ac:dyDescent="0.2">
      <c r="B12" s="223" t="s">
        <v>80</v>
      </c>
      <c r="C12" s="238"/>
      <c r="D12" s="121"/>
      <c r="E12" s="223" t="s">
        <v>81</v>
      </c>
      <c r="F12" s="251"/>
      <c r="G12" s="69"/>
      <c r="H12" s="50" t="str">
        <f>'Information &amp; Guidance'!L14</f>
        <v>R407A</v>
      </c>
    </row>
    <row r="13" spans="2:8" ht="18" customHeight="1" x14ac:dyDescent="0.2">
      <c r="B13" s="8" t="s">
        <v>13</v>
      </c>
      <c r="C13" s="273"/>
      <c r="D13" s="273"/>
      <c r="E13" s="226" t="s">
        <v>14</v>
      </c>
      <c r="F13" s="243"/>
      <c r="G13" s="70"/>
      <c r="H13" s="50" t="str">
        <f>'Information &amp; Guidance'!L15</f>
        <v>R407F</v>
      </c>
    </row>
    <row r="14" spans="2:8" x14ac:dyDescent="0.2">
      <c r="B14" s="38"/>
      <c r="C14" s="38"/>
      <c r="D14" s="38"/>
      <c r="E14" s="39"/>
      <c r="F14" s="39"/>
      <c r="G14" s="39"/>
      <c r="H14" s="50" t="str">
        <f>'Information &amp; Guidance'!L16</f>
        <v>R448A</v>
      </c>
    </row>
    <row r="15" spans="2:8" ht="15" customHeight="1" x14ac:dyDescent="0.2">
      <c r="B15" s="223" t="s">
        <v>8</v>
      </c>
      <c r="C15" s="224"/>
      <c r="D15" s="224"/>
      <c r="E15" s="224"/>
      <c r="F15" s="224"/>
      <c r="G15" s="225"/>
      <c r="H15" s="120" t="str">
        <f>'Information &amp; Guidance'!L17</f>
        <v>R449A</v>
      </c>
    </row>
    <row r="16" spans="2:8" s="40" customFormat="1" ht="30" x14ac:dyDescent="0.2">
      <c r="B16" s="7" t="s">
        <v>74</v>
      </c>
      <c r="C16" s="7" t="s">
        <v>63</v>
      </c>
      <c r="D16" s="9" t="s">
        <v>37</v>
      </c>
      <c r="E16" s="227" t="s">
        <v>90</v>
      </c>
      <c r="F16" s="228"/>
      <c r="G16" s="229"/>
      <c r="H16" s="35" t="s">
        <v>37</v>
      </c>
    </row>
    <row r="17" spans="2:8" x14ac:dyDescent="0.2">
      <c r="B17" s="26"/>
      <c r="C17" s="30"/>
      <c r="D17" s="28"/>
      <c r="E17" s="230"/>
      <c r="F17" s="231"/>
      <c r="G17" s="232"/>
      <c r="H17" s="41">
        <f t="shared" ref="H17:H33" si="0">D17</f>
        <v>0</v>
      </c>
    </row>
    <row r="18" spans="2:8" x14ac:dyDescent="0.2">
      <c r="B18" s="26"/>
      <c r="C18" s="30"/>
      <c r="D18" s="28"/>
      <c r="E18" s="244"/>
      <c r="F18" s="245"/>
      <c r="G18" s="246"/>
      <c r="H18" s="41">
        <f t="shared" si="0"/>
        <v>0</v>
      </c>
    </row>
    <row r="19" spans="2:8" x14ac:dyDescent="0.2">
      <c r="B19" s="26"/>
      <c r="C19" s="30"/>
      <c r="D19" s="28"/>
      <c r="E19" s="244"/>
      <c r="F19" s="245"/>
      <c r="G19" s="246"/>
      <c r="H19" s="41">
        <f t="shared" si="0"/>
        <v>0</v>
      </c>
    </row>
    <row r="20" spans="2:8" x14ac:dyDescent="0.2">
      <c r="B20" s="26"/>
      <c r="C20" s="30"/>
      <c r="D20" s="28"/>
      <c r="E20" s="244"/>
      <c r="F20" s="245"/>
      <c r="G20" s="246"/>
      <c r="H20" s="41">
        <f t="shared" si="0"/>
        <v>0</v>
      </c>
    </row>
    <row r="21" spans="2:8" x14ac:dyDescent="0.2">
      <c r="B21" s="26"/>
      <c r="C21" s="30"/>
      <c r="D21" s="28"/>
      <c r="E21" s="244"/>
      <c r="F21" s="245"/>
      <c r="G21" s="246"/>
      <c r="H21" s="41">
        <f t="shared" si="0"/>
        <v>0</v>
      </c>
    </row>
    <row r="22" spans="2:8" x14ac:dyDescent="0.2">
      <c r="B22" s="26"/>
      <c r="C22" s="30"/>
      <c r="D22" s="28"/>
      <c r="E22" s="244"/>
      <c r="F22" s="245"/>
      <c r="G22" s="246"/>
      <c r="H22" s="41">
        <f t="shared" si="0"/>
        <v>0</v>
      </c>
    </row>
    <row r="23" spans="2:8" x14ac:dyDescent="0.2">
      <c r="B23" s="26"/>
      <c r="C23" s="30"/>
      <c r="D23" s="28"/>
      <c r="E23" s="244"/>
      <c r="F23" s="245"/>
      <c r="G23" s="246"/>
      <c r="H23" s="41">
        <f t="shared" si="0"/>
        <v>0</v>
      </c>
    </row>
    <row r="24" spans="2:8" x14ac:dyDescent="0.2">
      <c r="B24" s="26"/>
      <c r="C24" s="30"/>
      <c r="D24" s="28"/>
      <c r="E24" s="244"/>
      <c r="F24" s="245"/>
      <c r="G24" s="246"/>
      <c r="H24" s="41">
        <f t="shared" si="0"/>
        <v>0</v>
      </c>
    </row>
    <row r="25" spans="2:8" x14ac:dyDescent="0.2">
      <c r="B25" s="26"/>
      <c r="C25" s="30"/>
      <c r="D25" s="28"/>
      <c r="E25" s="244"/>
      <c r="F25" s="245"/>
      <c r="G25" s="246"/>
      <c r="H25" s="41">
        <f t="shared" si="0"/>
        <v>0</v>
      </c>
    </row>
    <row r="26" spans="2:8" x14ac:dyDescent="0.2">
      <c r="B26" s="26"/>
      <c r="C26" s="30"/>
      <c r="D26" s="28"/>
      <c r="E26" s="244"/>
      <c r="F26" s="245"/>
      <c r="G26" s="246"/>
      <c r="H26" s="41">
        <f t="shared" si="0"/>
        <v>0</v>
      </c>
    </row>
    <row r="27" spans="2:8" x14ac:dyDescent="0.2">
      <c r="B27" s="26"/>
      <c r="C27" s="30"/>
      <c r="D27" s="28"/>
      <c r="E27" s="244"/>
      <c r="F27" s="245"/>
      <c r="G27" s="246"/>
      <c r="H27" s="41">
        <f t="shared" si="0"/>
        <v>0</v>
      </c>
    </row>
    <row r="28" spans="2:8" x14ac:dyDescent="0.2">
      <c r="B28" s="26"/>
      <c r="C28" s="30"/>
      <c r="D28" s="28"/>
      <c r="E28" s="244"/>
      <c r="F28" s="245"/>
      <c r="G28" s="246"/>
      <c r="H28" s="41">
        <f t="shared" si="0"/>
        <v>0</v>
      </c>
    </row>
    <row r="29" spans="2:8" x14ac:dyDescent="0.2">
      <c r="B29" s="26"/>
      <c r="C29" s="30"/>
      <c r="D29" s="28"/>
      <c r="E29" s="244"/>
      <c r="F29" s="245"/>
      <c r="G29" s="246"/>
      <c r="H29" s="41">
        <f t="shared" si="0"/>
        <v>0</v>
      </c>
    </row>
    <row r="30" spans="2:8" x14ac:dyDescent="0.2">
      <c r="B30" s="26"/>
      <c r="C30" s="30"/>
      <c r="D30" s="28"/>
      <c r="E30" s="244"/>
      <c r="F30" s="245"/>
      <c r="G30" s="246"/>
      <c r="H30" s="41">
        <f t="shared" si="0"/>
        <v>0</v>
      </c>
    </row>
    <row r="31" spans="2:8" x14ac:dyDescent="0.2">
      <c r="B31" s="26"/>
      <c r="C31" s="30"/>
      <c r="D31" s="28"/>
      <c r="E31" s="244"/>
      <c r="F31" s="245"/>
      <c r="G31" s="246"/>
      <c r="H31" s="41">
        <f t="shared" si="0"/>
        <v>0</v>
      </c>
    </row>
    <row r="32" spans="2:8" x14ac:dyDescent="0.2">
      <c r="B32" s="26"/>
      <c r="C32" s="30"/>
      <c r="D32" s="28"/>
      <c r="E32" s="244"/>
      <c r="F32" s="245"/>
      <c r="G32" s="246"/>
      <c r="H32" s="41">
        <f t="shared" si="0"/>
        <v>0</v>
      </c>
    </row>
    <row r="33" spans="2:8" ht="15" thickBot="1" x14ac:dyDescent="0.25">
      <c r="B33" s="27"/>
      <c r="C33" s="31"/>
      <c r="D33" s="29"/>
      <c r="E33" s="247"/>
      <c r="F33" s="248"/>
      <c r="G33" s="249"/>
      <c r="H33" s="41">
        <f t="shared" si="0"/>
        <v>0</v>
      </c>
    </row>
    <row r="34" spans="2:8" ht="15.75" thickTop="1" x14ac:dyDescent="0.2">
      <c r="B34" s="256" t="s">
        <v>64</v>
      </c>
      <c r="C34" s="257"/>
      <c r="D34" s="51">
        <f>SUM(D17:D33)</f>
        <v>0</v>
      </c>
      <c r="E34" s="259"/>
      <c r="F34" s="260"/>
      <c r="G34" s="261"/>
    </row>
    <row r="35" spans="2:8" ht="15" x14ac:dyDescent="0.2">
      <c r="B35" s="42"/>
      <c r="C35" s="42"/>
      <c r="D35" s="42"/>
      <c r="E35" s="6"/>
      <c r="F35" s="43"/>
      <c r="G35" s="39"/>
    </row>
    <row r="36" spans="2:8" ht="15" x14ac:dyDescent="0.2">
      <c r="B36" s="223" t="s">
        <v>9</v>
      </c>
      <c r="C36" s="224"/>
      <c r="D36" s="224"/>
      <c r="E36" s="224"/>
      <c r="F36" s="224"/>
      <c r="G36" s="225"/>
    </row>
    <row r="37" spans="2:8" s="40" customFormat="1" ht="45" customHeight="1" x14ac:dyDescent="0.2">
      <c r="B37" s="7" t="s">
        <v>74</v>
      </c>
      <c r="C37" s="7" t="s">
        <v>63</v>
      </c>
      <c r="D37" s="9" t="s">
        <v>38</v>
      </c>
      <c r="E37" s="227" t="s">
        <v>20</v>
      </c>
      <c r="F37" s="228"/>
      <c r="G37" s="229"/>
      <c r="H37" s="35" t="s">
        <v>38</v>
      </c>
    </row>
    <row r="38" spans="2:8" x14ac:dyDescent="0.2">
      <c r="B38" s="26"/>
      <c r="C38" s="30"/>
      <c r="D38" s="28"/>
      <c r="E38" s="230"/>
      <c r="F38" s="231"/>
      <c r="G38" s="232"/>
      <c r="H38" s="41">
        <f t="shared" ref="H38:H54" si="1">-D38</f>
        <v>0</v>
      </c>
    </row>
    <row r="39" spans="2:8" x14ac:dyDescent="0.2">
      <c r="B39" s="26"/>
      <c r="C39" s="30"/>
      <c r="D39" s="28"/>
      <c r="E39" s="244"/>
      <c r="F39" s="245"/>
      <c r="G39" s="246"/>
      <c r="H39" s="41">
        <f t="shared" si="1"/>
        <v>0</v>
      </c>
    </row>
    <row r="40" spans="2:8" x14ac:dyDescent="0.2">
      <c r="B40" s="26"/>
      <c r="C40" s="30"/>
      <c r="D40" s="28"/>
      <c r="E40" s="244"/>
      <c r="F40" s="245"/>
      <c r="G40" s="246"/>
      <c r="H40" s="41">
        <f t="shared" si="1"/>
        <v>0</v>
      </c>
    </row>
    <row r="41" spans="2:8" x14ac:dyDescent="0.2">
      <c r="B41" s="26"/>
      <c r="C41" s="30"/>
      <c r="D41" s="28"/>
      <c r="E41" s="244"/>
      <c r="F41" s="245"/>
      <c r="G41" s="246"/>
      <c r="H41" s="41">
        <f t="shared" si="1"/>
        <v>0</v>
      </c>
    </row>
    <row r="42" spans="2:8" x14ac:dyDescent="0.2">
      <c r="B42" s="26"/>
      <c r="C42" s="30"/>
      <c r="D42" s="28"/>
      <c r="E42" s="244"/>
      <c r="F42" s="245"/>
      <c r="G42" s="246"/>
      <c r="H42" s="41">
        <f t="shared" si="1"/>
        <v>0</v>
      </c>
    </row>
    <row r="43" spans="2:8" x14ac:dyDescent="0.2">
      <c r="B43" s="26"/>
      <c r="C43" s="30"/>
      <c r="D43" s="28"/>
      <c r="E43" s="244"/>
      <c r="F43" s="245"/>
      <c r="G43" s="246"/>
      <c r="H43" s="41">
        <f t="shared" si="1"/>
        <v>0</v>
      </c>
    </row>
    <row r="44" spans="2:8" x14ac:dyDescent="0.2">
      <c r="B44" s="26"/>
      <c r="C44" s="30"/>
      <c r="D44" s="28"/>
      <c r="E44" s="244"/>
      <c r="F44" s="245"/>
      <c r="G44" s="246"/>
      <c r="H44" s="41">
        <f t="shared" si="1"/>
        <v>0</v>
      </c>
    </row>
    <row r="45" spans="2:8" x14ac:dyDescent="0.2">
      <c r="B45" s="26"/>
      <c r="C45" s="30"/>
      <c r="D45" s="28"/>
      <c r="E45" s="244"/>
      <c r="F45" s="245"/>
      <c r="G45" s="246"/>
      <c r="H45" s="41">
        <f t="shared" si="1"/>
        <v>0</v>
      </c>
    </row>
    <row r="46" spans="2:8" x14ac:dyDescent="0.2">
      <c r="B46" s="26"/>
      <c r="C46" s="30"/>
      <c r="D46" s="28"/>
      <c r="E46" s="244"/>
      <c r="F46" s="245"/>
      <c r="G46" s="246"/>
      <c r="H46" s="41">
        <f t="shared" si="1"/>
        <v>0</v>
      </c>
    </row>
    <row r="47" spans="2:8" x14ac:dyDescent="0.2">
      <c r="B47" s="26"/>
      <c r="C47" s="30"/>
      <c r="D47" s="28"/>
      <c r="E47" s="244"/>
      <c r="F47" s="245"/>
      <c r="G47" s="246"/>
      <c r="H47" s="41">
        <f t="shared" si="1"/>
        <v>0</v>
      </c>
    </row>
    <row r="48" spans="2:8" x14ac:dyDescent="0.2">
      <c r="B48" s="26"/>
      <c r="C48" s="30"/>
      <c r="D48" s="28"/>
      <c r="E48" s="244"/>
      <c r="F48" s="245"/>
      <c r="G48" s="246"/>
      <c r="H48" s="41">
        <f t="shared" si="1"/>
        <v>0</v>
      </c>
    </row>
    <row r="49" spans="2:8" x14ac:dyDescent="0.2">
      <c r="B49" s="26"/>
      <c r="C49" s="30"/>
      <c r="D49" s="28"/>
      <c r="E49" s="244"/>
      <c r="F49" s="245"/>
      <c r="G49" s="246"/>
      <c r="H49" s="41">
        <f t="shared" si="1"/>
        <v>0</v>
      </c>
    </row>
    <row r="50" spans="2:8" x14ac:dyDescent="0.2">
      <c r="B50" s="26"/>
      <c r="C50" s="30"/>
      <c r="D50" s="28"/>
      <c r="E50" s="244"/>
      <c r="F50" s="245"/>
      <c r="G50" s="246"/>
      <c r="H50" s="41">
        <f t="shared" si="1"/>
        <v>0</v>
      </c>
    </row>
    <row r="51" spans="2:8" x14ac:dyDescent="0.2">
      <c r="B51" s="26"/>
      <c r="C51" s="30"/>
      <c r="D51" s="28"/>
      <c r="E51" s="244"/>
      <c r="F51" s="245"/>
      <c r="G51" s="246"/>
      <c r="H51" s="41">
        <f t="shared" si="1"/>
        <v>0</v>
      </c>
    </row>
    <row r="52" spans="2:8" x14ac:dyDescent="0.2">
      <c r="B52" s="26"/>
      <c r="C52" s="30"/>
      <c r="D52" s="28"/>
      <c r="E52" s="244"/>
      <c r="F52" s="245"/>
      <c r="G52" s="246"/>
      <c r="H52" s="41">
        <f t="shared" si="1"/>
        <v>0</v>
      </c>
    </row>
    <row r="53" spans="2:8" x14ac:dyDescent="0.2">
      <c r="B53" s="26"/>
      <c r="C53" s="30"/>
      <c r="D53" s="28"/>
      <c r="E53" s="244"/>
      <c r="F53" s="245"/>
      <c r="G53" s="246"/>
      <c r="H53" s="41">
        <f t="shared" si="1"/>
        <v>0</v>
      </c>
    </row>
    <row r="54" spans="2:8" ht="15" thickBot="1" x14ac:dyDescent="0.25">
      <c r="B54" s="26"/>
      <c r="C54" s="32"/>
      <c r="D54" s="28"/>
      <c r="E54" s="247"/>
      <c r="F54" s="248"/>
      <c r="G54" s="249"/>
      <c r="H54" s="41">
        <f t="shared" si="1"/>
        <v>0</v>
      </c>
    </row>
    <row r="55" spans="2:8" ht="15.75" thickTop="1" x14ac:dyDescent="0.2">
      <c r="B55" s="256" t="s">
        <v>65</v>
      </c>
      <c r="C55" s="257"/>
      <c r="D55" s="52">
        <f>SUM(D38:D54)</f>
        <v>0</v>
      </c>
      <c r="E55" s="259"/>
      <c r="F55" s="260"/>
      <c r="G55" s="261"/>
    </row>
    <row r="56" spans="2:8" x14ac:dyDescent="0.2">
      <c r="B56" s="45"/>
      <c r="C56" s="45"/>
      <c r="E56" s="44"/>
    </row>
    <row r="57" spans="2:8" x14ac:dyDescent="0.2">
      <c r="B57" s="45"/>
      <c r="C57" s="45"/>
      <c r="E57" s="44"/>
    </row>
    <row r="58" spans="2:8" x14ac:dyDescent="0.2">
      <c r="B58" s="45"/>
      <c r="C58" s="45"/>
      <c r="E58" s="44"/>
    </row>
    <row r="59" spans="2:8" x14ac:dyDescent="0.2">
      <c r="B59" s="45"/>
      <c r="C59" s="45"/>
      <c r="E59" s="44"/>
    </row>
    <row r="60" spans="2:8" ht="28.5" customHeight="1" x14ac:dyDescent="0.2">
      <c r="B60" s="258" t="s">
        <v>66</v>
      </c>
      <c r="C60" s="253"/>
      <c r="D60" s="53">
        <f>(D34-D55)</f>
        <v>0</v>
      </c>
      <c r="E60" s="44"/>
    </row>
    <row r="61" spans="2:8" ht="29.25" customHeight="1" x14ac:dyDescent="0.2">
      <c r="B61" s="252" t="s">
        <v>21</v>
      </c>
      <c r="C61" s="253"/>
      <c r="D61" s="54">
        <f>IF(G10&gt;0,D60/G10,0)</f>
        <v>0</v>
      </c>
      <c r="E61" s="44"/>
    </row>
    <row r="62" spans="2:8" ht="28.5" customHeight="1" x14ac:dyDescent="0.2">
      <c r="B62" s="252" t="s">
        <v>62</v>
      </c>
      <c r="C62" s="253"/>
      <c r="D62" s="152">
        <f>MIN(B17:B33,B38:B54)</f>
        <v>0</v>
      </c>
      <c r="E62" s="44"/>
    </row>
    <row r="63" spans="2:8" ht="30.75" customHeight="1" x14ac:dyDescent="0.2">
      <c r="B63" s="252" t="s">
        <v>71</v>
      </c>
      <c r="C63" s="253"/>
      <c r="D63" s="152">
        <f>MAX(B17:B33,B38:B54)</f>
        <v>0</v>
      </c>
      <c r="E63" s="44"/>
    </row>
    <row r="64" spans="2:8" x14ac:dyDescent="0.2">
      <c r="B64" s="45"/>
      <c r="C64" s="45"/>
      <c r="E64" s="44"/>
    </row>
    <row r="65" spans="2:7" x14ac:dyDescent="0.2">
      <c r="B65" s="45"/>
      <c r="C65" s="45"/>
      <c r="E65" s="44"/>
    </row>
    <row r="66" spans="2:7" x14ac:dyDescent="0.2">
      <c r="B66" s="45"/>
      <c r="C66" s="45"/>
      <c r="E66" s="44"/>
    </row>
    <row r="67" spans="2:7" x14ac:dyDescent="0.2">
      <c r="B67" s="45"/>
      <c r="C67" s="45"/>
      <c r="E67" s="44"/>
    </row>
    <row r="68" spans="2:7" x14ac:dyDescent="0.2">
      <c r="B68" s="45"/>
      <c r="C68" s="45"/>
      <c r="E68" s="44"/>
    </row>
    <row r="69" spans="2:7" ht="15" x14ac:dyDescent="0.2">
      <c r="B69" s="223" t="s">
        <v>15</v>
      </c>
      <c r="C69" s="224"/>
      <c r="D69" s="224"/>
      <c r="E69" s="224"/>
      <c r="F69" s="224"/>
      <c r="G69" s="225"/>
    </row>
    <row r="70" spans="2:7" ht="35.25" customHeight="1" x14ac:dyDescent="0.2">
      <c r="B70" s="7" t="s">
        <v>74</v>
      </c>
      <c r="C70" s="7" t="s">
        <v>63</v>
      </c>
      <c r="D70" s="270" t="s">
        <v>16</v>
      </c>
      <c r="E70" s="271"/>
      <c r="F70" s="227" t="s">
        <v>88</v>
      </c>
      <c r="G70" s="229"/>
    </row>
    <row r="71" spans="2:7" x14ac:dyDescent="0.2">
      <c r="B71" s="26"/>
      <c r="C71" s="30"/>
      <c r="D71" s="230"/>
      <c r="E71" s="231"/>
      <c r="F71" s="230"/>
      <c r="G71" s="232"/>
    </row>
    <row r="72" spans="2:7" x14ac:dyDescent="0.2">
      <c r="B72" s="26"/>
      <c r="C72" s="30"/>
      <c r="D72" s="244"/>
      <c r="E72" s="245"/>
      <c r="F72" s="244"/>
      <c r="G72" s="246"/>
    </row>
    <row r="73" spans="2:7" x14ac:dyDescent="0.2">
      <c r="B73" s="26"/>
      <c r="C73" s="30"/>
      <c r="D73" s="244"/>
      <c r="E73" s="245"/>
      <c r="F73" s="244"/>
      <c r="G73" s="246"/>
    </row>
    <row r="74" spans="2:7" x14ac:dyDescent="0.2">
      <c r="B74" s="26"/>
      <c r="C74" s="30"/>
      <c r="D74" s="244"/>
      <c r="E74" s="245"/>
      <c r="F74" s="244"/>
      <c r="G74" s="246"/>
    </row>
    <row r="75" spans="2:7" x14ac:dyDescent="0.2">
      <c r="B75" s="26"/>
      <c r="C75" s="30"/>
      <c r="D75" s="244"/>
      <c r="E75" s="245"/>
      <c r="F75" s="244"/>
      <c r="G75" s="246"/>
    </row>
    <row r="76" spans="2:7" x14ac:dyDescent="0.2">
      <c r="B76" s="26"/>
      <c r="C76" s="30"/>
      <c r="D76" s="244"/>
      <c r="E76" s="245"/>
      <c r="F76" s="244"/>
      <c r="G76" s="246"/>
    </row>
    <row r="77" spans="2:7" x14ac:dyDescent="0.2">
      <c r="B77" s="26"/>
      <c r="C77" s="30"/>
      <c r="D77" s="244"/>
      <c r="E77" s="245"/>
      <c r="F77" s="244"/>
      <c r="G77" s="246"/>
    </row>
    <row r="78" spans="2:7" x14ac:dyDescent="0.2">
      <c r="B78" s="26"/>
      <c r="C78" s="30"/>
      <c r="D78" s="244"/>
      <c r="E78" s="245"/>
      <c r="F78" s="244"/>
      <c r="G78" s="246"/>
    </row>
    <row r="79" spans="2:7" x14ac:dyDescent="0.2">
      <c r="B79" s="26"/>
      <c r="C79" s="30"/>
      <c r="D79" s="244"/>
      <c r="E79" s="245"/>
      <c r="F79" s="244"/>
      <c r="G79" s="246"/>
    </row>
    <row r="80" spans="2:7" x14ac:dyDescent="0.2">
      <c r="B80" s="26"/>
      <c r="C80" s="30"/>
      <c r="D80" s="244"/>
      <c r="E80" s="245"/>
      <c r="F80" s="244"/>
      <c r="G80" s="246"/>
    </row>
    <row r="81" spans="2:8" x14ac:dyDescent="0.2">
      <c r="B81" s="26"/>
      <c r="C81" s="30"/>
      <c r="D81" s="244"/>
      <c r="E81" s="245"/>
      <c r="F81" s="244"/>
      <c r="G81" s="246"/>
    </row>
    <row r="82" spans="2:8" x14ac:dyDescent="0.2">
      <c r="B82" s="26"/>
      <c r="C82" s="30"/>
      <c r="D82" s="244"/>
      <c r="E82" s="245"/>
      <c r="F82" s="244"/>
      <c r="G82" s="246"/>
    </row>
    <row r="83" spans="2:8" x14ac:dyDescent="0.2">
      <c r="B83" s="26"/>
      <c r="C83" s="30"/>
      <c r="D83" s="244"/>
      <c r="E83" s="245"/>
      <c r="F83" s="244"/>
      <c r="G83" s="246"/>
    </row>
    <row r="84" spans="2:8" x14ac:dyDescent="0.2">
      <c r="B84" s="26"/>
      <c r="C84" s="30"/>
      <c r="D84" s="244"/>
      <c r="E84" s="245"/>
      <c r="F84" s="244"/>
      <c r="G84" s="246"/>
    </row>
    <row r="85" spans="2:8" x14ac:dyDescent="0.2">
      <c r="B85" s="26"/>
      <c r="C85" s="30"/>
      <c r="D85" s="244"/>
      <c r="E85" s="245"/>
      <c r="F85" s="244"/>
      <c r="G85" s="246"/>
    </row>
    <row r="86" spans="2:8" x14ac:dyDescent="0.2">
      <c r="B86" s="26"/>
      <c r="C86" s="30"/>
      <c r="D86" s="244"/>
      <c r="E86" s="245"/>
      <c r="F86" s="244"/>
      <c r="G86" s="246"/>
    </row>
    <row r="87" spans="2:8" x14ac:dyDescent="0.2">
      <c r="B87" s="26"/>
      <c r="C87" s="33"/>
      <c r="D87" s="254"/>
      <c r="E87" s="266"/>
      <c r="F87" s="254"/>
      <c r="G87" s="264"/>
    </row>
    <row r="88" spans="2:8" x14ac:dyDescent="0.2">
      <c r="E88" s="44"/>
    </row>
    <row r="89" spans="2:8" ht="15" x14ac:dyDescent="0.2">
      <c r="B89" s="223" t="s">
        <v>87</v>
      </c>
      <c r="C89" s="224"/>
      <c r="D89" s="224"/>
      <c r="E89" s="224"/>
      <c r="F89" s="224"/>
      <c r="G89" s="225"/>
    </row>
    <row r="90" spans="2:8" s="40" customFormat="1" ht="32.25" customHeight="1" x14ac:dyDescent="0.2">
      <c r="B90" s="7" t="s">
        <v>74</v>
      </c>
      <c r="C90" s="7" t="s">
        <v>63</v>
      </c>
      <c r="D90" s="9" t="s">
        <v>75</v>
      </c>
      <c r="E90" s="227" t="s">
        <v>17</v>
      </c>
      <c r="F90" s="228"/>
      <c r="G90" s="229"/>
      <c r="H90" s="46"/>
    </row>
    <row r="91" spans="2:8" x14ac:dyDescent="0.2">
      <c r="B91" s="26"/>
      <c r="C91" s="34"/>
      <c r="D91" s="26"/>
      <c r="E91" s="230"/>
      <c r="F91" s="231"/>
      <c r="G91" s="232"/>
    </row>
    <row r="92" spans="2:8" x14ac:dyDescent="0.2">
      <c r="B92" s="26"/>
      <c r="C92" s="30"/>
      <c r="D92" s="26"/>
      <c r="E92" s="244"/>
      <c r="F92" s="245"/>
      <c r="G92" s="246"/>
    </row>
    <row r="93" spans="2:8" x14ac:dyDescent="0.2">
      <c r="B93" s="26"/>
      <c r="C93" s="30"/>
      <c r="D93" s="26"/>
      <c r="E93" s="244"/>
      <c r="F93" s="245"/>
      <c r="G93" s="246"/>
    </row>
    <row r="94" spans="2:8" x14ac:dyDescent="0.2">
      <c r="B94" s="26"/>
      <c r="C94" s="30"/>
      <c r="D94" s="26"/>
      <c r="E94" s="244"/>
      <c r="F94" s="245"/>
      <c r="G94" s="246"/>
    </row>
    <row r="95" spans="2:8" x14ac:dyDescent="0.2">
      <c r="B95" s="26"/>
      <c r="C95" s="30"/>
      <c r="D95" s="26"/>
      <c r="E95" s="244"/>
      <c r="F95" s="245"/>
      <c r="G95" s="246"/>
    </row>
    <row r="96" spans="2:8" x14ac:dyDescent="0.2">
      <c r="B96" s="26"/>
      <c r="C96" s="30"/>
      <c r="D96" s="26"/>
      <c r="E96" s="244"/>
      <c r="F96" s="245"/>
      <c r="G96" s="246"/>
    </row>
    <row r="97" spans="2:7" x14ac:dyDescent="0.2">
      <c r="B97" s="26"/>
      <c r="C97" s="30"/>
      <c r="D97" s="26"/>
      <c r="E97" s="244"/>
      <c r="F97" s="245"/>
      <c r="G97" s="246"/>
    </row>
    <row r="98" spans="2:7" x14ac:dyDescent="0.2">
      <c r="B98" s="26"/>
      <c r="C98" s="30"/>
      <c r="D98" s="26"/>
      <c r="E98" s="244"/>
      <c r="F98" s="245"/>
      <c r="G98" s="246"/>
    </row>
    <row r="99" spans="2:7" x14ac:dyDescent="0.2">
      <c r="B99" s="26"/>
      <c r="C99" s="30"/>
      <c r="D99" s="26"/>
      <c r="E99" s="244"/>
      <c r="F99" s="245"/>
      <c r="G99" s="246"/>
    </row>
    <row r="100" spans="2:7" x14ac:dyDescent="0.2">
      <c r="B100" s="26"/>
      <c r="C100" s="30"/>
      <c r="D100" s="26"/>
      <c r="E100" s="244"/>
      <c r="F100" s="245"/>
      <c r="G100" s="246"/>
    </row>
    <row r="101" spans="2:7" x14ac:dyDescent="0.2">
      <c r="B101" s="26"/>
      <c r="C101" s="30"/>
      <c r="D101" s="26"/>
      <c r="E101" s="244"/>
      <c r="F101" s="245"/>
      <c r="G101" s="246"/>
    </row>
    <row r="102" spans="2:7" x14ac:dyDescent="0.2">
      <c r="B102" s="26"/>
      <c r="C102" s="30"/>
      <c r="D102" s="26"/>
      <c r="E102" s="244"/>
      <c r="F102" s="245"/>
      <c r="G102" s="246"/>
    </row>
    <row r="103" spans="2:7" x14ac:dyDescent="0.2">
      <c r="B103" s="26"/>
      <c r="C103" s="30"/>
      <c r="D103" s="26"/>
      <c r="E103" s="244"/>
      <c r="F103" s="245"/>
      <c r="G103" s="246"/>
    </row>
    <row r="104" spans="2:7" x14ac:dyDescent="0.2">
      <c r="B104" s="26"/>
      <c r="C104" s="30"/>
      <c r="D104" s="26"/>
      <c r="E104" s="244"/>
      <c r="F104" s="245"/>
      <c r="G104" s="246"/>
    </row>
    <row r="105" spans="2:7" x14ac:dyDescent="0.2">
      <c r="B105" s="26"/>
      <c r="C105" s="30"/>
      <c r="D105" s="26"/>
      <c r="E105" s="244"/>
      <c r="F105" s="245"/>
      <c r="G105" s="246"/>
    </row>
    <row r="106" spans="2:7" x14ac:dyDescent="0.2">
      <c r="B106" s="26"/>
      <c r="C106" s="30"/>
      <c r="D106" s="26"/>
      <c r="E106" s="244"/>
      <c r="F106" s="245"/>
      <c r="G106" s="246"/>
    </row>
    <row r="107" spans="2:7" x14ac:dyDescent="0.2">
      <c r="B107" s="26"/>
      <c r="C107" s="33"/>
      <c r="D107" s="26"/>
      <c r="E107" s="254"/>
      <c r="F107" s="266"/>
      <c r="G107" s="264"/>
    </row>
    <row r="109" spans="2:7" ht="15" x14ac:dyDescent="0.2">
      <c r="B109" s="223" t="s">
        <v>89</v>
      </c>
      <c r="C109" s="224"/>
      <c r="D109" s="224"/>
      <c r="E109" s="224"/>
      <c r="F109" s="224"/>
      <c r="G109" s="225"/>
    </row>
    <row r="110" spans="2:7" ht="15" x14ac:dyDescent="0.2">
      <c r="B110" s="7" t="s">
        <v>74</v>
      </c>
      <c r="C110" s="7" t="s">
        <v>63</v>
      </c>
      <c r="D110" s="263" t="s">
        <v>18</v>
      </c>
      <c r="E110" s="251"/>
      <c r="F110" s="263" t="s">
        <v>19</v>
      </c>
      <c r="G110" s="269"/>
    </row>
    <row r="111" spans="2:7" x14ac:dyDescent="0.2">
      <c r="B111" s="26"/>
      <c r="C111" s="30"/>
      <c r="D111" s="230"/>
      <c r="E111" s="268"/>
      <c r="F111" s="230"/>
      <c r="G111" s="267"/>
    </row>
    <row r="112" spans="2:7" x14ac:dyDescent="0.2">
      <c r="B112" s="26"/>
      <c r="C112" s="30"/>
      <c r="D112" s="244"/>
      <c r="E112" s="262"/>
      <c r="F112" s="244"/>
      <c r="G112" s="250"/>
    </row>
    <row r="113" spans="2:7" x14ac:dyDescent="0.2">
      <c r="B113" s="26"/>
      <c r="C113" s="30"/>
      <c r="D113" s="244"/>
      <c r="E113" s="262"/>
      <c r="F113" s="244"/>
      <c r="G113" s="250"/>
    </row>
    <row r="114" spans="2:7" x14ac:dyDescent="0.2">
      <c r="B114" s="26"/>
      <c r="C114" s="30"/>
      <c r="D114" s="244"/>
      <c r="E114" s="262"/>
      <c r="F114" s="244"/>
      <c r="G114" s="250"/>
    </row>
    <row r="115" spans="2:7" x14ac:dyDescent="0.2">
      <c r="B115" s="26"/>
      <c r="C115" s="30"/>
      <c r="D115" s="244"/>
      <c r="E115" s="262"/>
      <c r="F115" s="244"/>
      <c r="G115" s="250"/>
    </row>
    <row r="116" spans="2:7" x14ac:dyDescent="0.2">
      <c r="B116" s="26"/>
      <c r="C116" s="30"/>
      <c r="D116" s="244"/>
      <c r="E116" s="262"/>
      <c r="F116" s="244"/>
      <c r="G116" s="250"/>
    </row>
    <row r="117" spans="2:7" x14ac:dyDescent="0.2">
      <c r="B117" s="26"/>
      <c r="C117" s="30"/>
      <c r="D117" s="244"/>
      <c r="E117" s="262"/>
      <c r="F117" s="244"/>
      <c r="G117" s="250"/>
    </row>
    <row r="118" spans="2:7" x14ac:dyDescent="0.2">
      <c r="B118" s="26"/>
      <c r="C118" s="30"/>
      <c r="D118" s="244"/>
      <c r="E118" s="262"/>
      <c r="F118" s="244"/>
      <c r="G118" s="250"/>
    </row>
    <row r="119" spans="2:7" x14ac:dyDescent="0.2">
      <c r="B119" s="26"/>
      <c r="C119" s="30"/>
      <c r="D119" s="244"/>
      <c r="E119" s="262"/>
      <c r="F119" s="244"/>
      <c r="G119" s="250"/>
    </row>
    <row r="120" spans="2:7" x14ac:dyDescent="0.2">
      <c r="B120" s="26"/>
      <c r="C120" s="30"/>
      <c r="D120" s="244"/>
      <c r="E120" s="262"/>
      <c r="F120" s="244"/>
      <c r="G120" s="250"/>
    </row>
    <row r="121" spans="2:7" x14ac:dyDescent="0.2">
      <c r="B121" s="26"/>
      <c r="C121" s="30"/>
      <c r="D121" s="244"/>
      <c r="E121" s="262"/>
      <c r="F121" s="244"/>
      <c r="G121" s="250"/>
    </row>
    <row r="122" spans="2:7" x14ac:dyDescent="0.2">
      <c r="B122" s="26"/>
      <c r="C122" s="30"/>
      <c r="D122" s="244"/>
      <c r="E122" s="262"/>
      <c r="F122" s="244"/>
      <c r="G122" s="250"/>
    </row>
    <row r="123" spans="2:7" x14ac:dyDescent="0.2">
      <c r="B123" s="26"/>
      <c r="C123" s="30"/>
      <c r="D123" s="244"/>
      <c r="E123" s="262"/>
      <c r="F123" s="244"/>
      <c r="G123" s="250"/>
    </row>
    <row r="124" spans="2:7" x14ac:dyDescent="0.2">
      <c r="B124" s="26"/>
      <c r="C124" s="30"/>
      <c r="D124" s="244"/>
      <c r="E124" s="262"/>
      <c r="F124" s="244"/>
      <c r="G124" s="250"/>
    </row>
    <row r="125" spans="2:7" x14ac:dyDescent="0.2">
      <c r="B125" s="26"/>
      <c r="C125" s="30"/>
      <c r="D125" s="244"/>
      <c r="E125" s="262"/>
      <c r="F125" s="244"/>
      <c r="G125" s="250"/>
    </row>
    <row r="126" spans="2:7" x14ac:dyDescent="0.2">
      <c r="B126" s="26"/>
      <c r="C126" s="30"/>
      <c r="D126" s="244"/>
      <c r="E126" s="262"/>
      <c r="F126" s="244"/>
      <c r="G126" s="250"/>
    </row>
    <row r="127" spans="2:7" x14ac:dyDescent="0.2">
      <c r="B127" s="26"/>
      <c r="C127" s="33"/>
      <c r="D127" s="254"/>
      <c r="E127" s="265"/>
      <c r="F127" s="254"/>
      <c r="G127" s="255"/>
    </row>
  </sheetData>
  <sheetProtection insertRows="0"/>
  <mergeCells count="159">
    <mergeCell ref="D8:G8"/>
    <mergeCell ref="B15:G15"/>
    <mergeCell ref="B10:C10"/>
    <mergeCell ref="E10:F10"/>
    <mergeCell ref="E13:F13"/>
    <mergeCell ref="B2:G2"/>
    <mergeCell ref="E6:F6"/>
    <mergeCell ref="B8:C8"/>
    <mergeCell ref="E49:G49"/>
    <mergeCell ref="B36:G36"/>
    <mergeCell ref="E38:G38"/>
    <mergeCell ref="E39:G39"/>
    <mergeCell ref="E40:G40"/>
    <mergeCell ref="E37:G37"/>
    <mergeCell ref="E20:G20"/>
    <mergeCell ref="E19:G19"/>
    <mergeCell ref="E18:G18"/>
    <mergeCell ref="C6:D6"/>
    <mergeCell ref="C7:G7"/>
    <mergeCell ref="B9:C9"/>
    <mergeCell ref="D9:G9"/>
    <mergeCell ref="B11:C11"/>
    <mergeCell ref="E11:F11"/>
    <mergeCell ref="E12:F12"/>
    <mergeCell ref="B12:C12"/>
    <mergeCell ref="E16:G16"/>
    <mergeCell ref="E17:G17"/>
    <mergeCell ref="C4:G4"/>
    <mergeCell ref="C5:D5"/>
    <mergeCell ref="C3:G3"/>
    <mergeCell ref="E92:G92"/>
    <mergeCell ref="E93:G93"/>
    <mergeCell ref="E91:G91"/>
    <mergeCell ref="E52:G52"/>
    <mergeCell ref="E53:G53"/>
    <mergeCell ref="E54:G54"/>
    <mergeCell ref="F5:G5"/>
    <mergeCell ref="E21:G21"/>
    <mergeCell ref="E22:G22"/>
    <mergeCell ref="E48:G48"/>
    <mergeCell ref="E45:G45"/>
    <mergeCell ref="D81:E81"/>
    <mergeCell ref="D82:E82"/>
    <mergeCell ref="E23:G23"/>
    <mergeCell ref="E24:G24"/>
    <mergeCell ref="E25:G25"/>
    <mergeCell ref="E26:G26"/>
    <mergeCell ref="C13:D13"/>
    <mergeCell ref="F125:G125"/>
    <mergeCell ref="F126:G126"/>
    <mergeCell ref="D115:E115"/>
    <mergeCell ref="D116:E116"/>
    <mergeCell ref="D111:E111"/>
    <mergeCell ref="E99:G99"/>
    <mergeCell ref="F114:G114"/>
    <mergeCell ref="F116:G116"/>
    <mergeCell ref="B63:C63"/>
    <mergeCell ref="E95:G95"/>
    <mergeCell ref="E96:G96"/>
    <mergeCell ref="B69:G69"/>
    <mergeCell ref="F77:G77"/>
    <mergeCell ref="F87:G87"/>
    <mergeCell ref="D83:E83"/>
    <mergeCell ref="D84:E84"/>
    <mergeCell ref="F110:G110"/>
    <mergeCell ref="E90:G90"/>
    <mergeCell ref="E105:G105"/>
    <mergeCell ref="E100:G100"/>
    <mergeCell ref="E101:G101"/>
    <mergeCell ref="E98:G98"/>
    <mergeCell ref="F84:G84"/>
    <mergeCell ref="D110:E110"/>
    <mergeCell ref="E94:G94"/>
    <mergeCell ref="B89:G89"/>
    <mergeCell ref="E28:G28"/>
    <mergeCell ref="F79:G79"/>
    <mergeCell ref="F80:G80"/>
    <mergeCell ref="D77:E77"/>
    <mergeCell ref="E106:G106"/>
    <mergeCell ref="E107:G107"/>
    <mergeCell ref="E55:G55"/>
    <mergeCell ref="E29:G29"/>
    <mergeCell ref="E30:G30"/>
    <mergeCell ref="E34:G34"/>
    <mergeCell ref="E51:G51"/>
    <mergeCell ref="F72:G72"/>
    <mergeCell ref="F70:G70"/>
    <mergeCell ref="D76:E76"/>
    <mergeCell ref="F76:G76"/>
    <mergeCell ref="F78:G78"/>
    <mergeCell ref="D73:E73"/>
    <mergeCell ref="D74:E74"/>
    <mergeCell ref="F74:G74"/>
    <mergeCell ref="F75:G75"/>
    <mergeCell ref="D75:E75"/>
    <mergeCell ref="F73:G73"/>
    <mergeCell ref="D125:E125"/>
    <mergeCell ref="D126:E126"/>
    <mergeCell ref="F111:G111"/>
    <mergeCell ref="F112:G112"/>
    <mergeCell ref="D112:E112"/>
    <mergeCell ref="D117:E117"/>
    <mergeCell ref="F81:G81"/>
    <mergeCell ref="F86:G86"/>
    <mergeCell ref="B60:C60"/>
    <mergeCell ref="D114:E114"/>
    <mergeCell ref="F115:G115"/>
    <mergeCell ref="B109:G109"/>
    <mergeCell ref="F82:G82"/>
    <mergeCell ref="F83:G83"/>
    <mergeCell ref="F71:G71"/>
    <mergeCell ref="F120:G120"/>
    <mergeCell ref="D120:E120"/>
    <mergeCell ref="D78:E78"/>
    <mergeCell ref="D79:E79"/>
    <mergeCell ref="D80:E80"/>
    <mergeCell ref="D119:E119"/>
    <mergeCell ref="D72:E72"/>
    <mergeCell ref="D70:E70"/>
    <mergeCell ref="D71:E71"/>
    <mergeCell ref="D127:E127"/>
    <mergeCell ref="D85:E85"/>
    <mergeCell ref="D86:E86"/>
    <mergeCell ref="D87:E87"/>
    <mergeCell ref="E102:G102"/>
    <mergeCell ref="E103:G103"/>
    <mergeCell ref="F85:G85"/>
    <mergeCell ref="E97:G97"/>
    <mergeCell ref="E104:G104"/>
    <mergeCell ref="D113:E113"/>
    <mergeCell ref="F127:G127"/>
    <mergeCell ref="D118:E118"/>
    <mergeCell ref="F113:G113"/>
    <mergeCell ref="F117:G117"/>
    <mergeCell ref="D124:E124"/>
    <mergeCell ref="F121:G121"/>
    <mergeCell ref="F122:G122"/>
    <mergeCell ref="F123:G123"/>
    <mergeCell ref="F124:G124"/>
    <mergeCell ref="D122:E122"/>
    <mergeCell ref="D121:E121"/>
    <mergeCell ref="D123:E123"/>
    <mergeCell ref="F119:G119"/>
    <mergeCell ref="F118:G118"/>
    <mergeCell ref="B61:C61"/>
    <mergeCell ref="B62:C62"/>
    <mergeCell ref="E31:G31"/>
    <mergeCell ref="E32:G32"/>
    <mergeCell ref="E33:G33"/>
    <mergeCell ref="B55:C55"/>
    <mergeCell ref="B34:C34"/>
    <mergeCell ref="E27:G27"/>
    <mergeCell ref="E50:G50"/>
    <mergeCell ref="E47:G47"/>
    <mergeCell ref="E41:G41"/>
    <mergeCell ref="E44:G44"/>
    <mergeCell ref="E42:G42"/>
    <mergeCell ref="E43:G43"/>
    <mergeCell ref="E46:G46"/>
  </mergeCells>
  <phoneticPr fontId="3" type="noConversion"/>
  <conditionalFormatting sqref="D34 D55 D60:D63 C3:G4 C5:D5 F5:G5">
    <cfRule type="cellIs" dxfId="7" priority="1" stopIfTrue="1" operator="equal">
      <formula>0</formula>
    </cfRule>
  </conditionalFormatting>
  <dataValidations xWindow="359" yWindow="365" count="5">
    <dataValidation type="list" allowBlank="1" showInputMessage="1" showErrorMessage="1" errorTitle="Invalid Data!" promptTitle="Refrigerant Type" prompt="Select refrigerant from pull down list (or add new refrigerant type and GWP to lookup table in &quot;Information &amp; Guidance&quot; sheet if not listed. Ensure that you follow the instructions for formatting the data)" sqref="D10" xr:uid="{00000000-0002-0000-0600-000000000000}">
      <formula1>$H$2:$H$15</formula1>
    </dataValidation>
    <dataValidation type="decimal" allowBlank="1" showInputMessage="1" showErrorMessage="1" errorTitle="Invalid Data" promptTitle="Data Format" prompt="Vlaue must be numeric, between 0.5 and 10,000. Leave blank if not known" sqref="D11" xr:uid="{00000000-0002-0000-0600-000001000000}">
      <formula1>0.5</formula1>
      <formula2>10000</formula2>
    </dataValidation>
    <dataValidation type="date" allowBlank="1" showInputMessage="1" showErrorMessage="1" errorTitle="Invalid Data!" promptTitle="Date Format" prompt="Enter date in format dd/mm/yy or dd/mm/yyyy. Earliest date is 01/01/2000" sqref="B38:B54 B71:B87 B91:B107 B111:B127 D91:D107 B17:B33" xr:uid="{00000000-0002-0000-0600-000002000000}">
      <formula1>36526</formula1>
      <formula2>73050</formula2>
    </dataValidation>
    <dataValidation type="decimal" allowBlank="1" showInputMessage="1" showErrorMessage="1" errorTitle="Invalid Data!" promptTitle="Data Format" prompt="Value must be numeric, between 0.1 and 10,000. Leave blank if not known" sqref="D38:D54 D17:D33" xr:uid="{00000000-0002-0000-0600-000003000000}">
      <formula1>0.1</formula1>
      <formula2>10000</formula2>
    </dataValidation>
    <dataValidation type="decimal" allowBlank="1" showInputMessage="1" showErrorMessage="1" errorTitle="Invalid Data!" promptTitle="Data Format" prompt="Value must be numeric, between 0.1 and 10,000. Leave blank of not known" sqref="G10:G11" xr:uid="{00000000-0002-0000-0600-000004000000}">
      <formula1>0.1</formula1>
      <formula2>10000</formula2>
    </dataValidation>
  </dataValidations>
  <pageMargins left="0.98425196850393704" right="0.39370078740157483" top="0.98425196850393704" bottom="0.78740157480314965" header="0.70866141732283472" footer="0.51181102362204722"/>
  <pageSetup paperSize="9" scale="64" fitToHeight="2" orientation="portrait"/>
  <headerFooter alignWithMargins="0">
    <oddHeader>&amp;C&amp;14FGas Log - &amp;A</oddHeader>
    <oddFooter>&amp;L&amp;F&amp;CPage &amp;P of &amp;N&amp;RPrinted on &amp;D</oddFooter>
  </headerFooter>
  <rowBreaks count="1" manualBreakCount="1">
    <brk id="68" max="16383" man="1"/>
  </rowBreaks>
  <colBreaks count="1" manualBreakCount="1">
    <brk id="7" max="1048575" man="1"/>
  </col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127"/>
  <sheetViews>
    <sheetView showGridLines="0" zoomScaleNormal="100" workbookViewId="0">
      <selection activeCell="E5" sqref="E5"/>
    </sheetView>
  </sheetViews>
  <sheetFormatPr defaultColWidth="11.42578125" defaultRowHeight="14.25" x14ac:dyDescent="0.2"/>
  <cols>
    <col min="1" max="1" width="3" style="37" customWidth="1"/>
    <col min="2" max="2" width="20.85546875" style="37" customWidth="1"/>
    <col min="3" max="3" width="29.42578125" style="37" customWidth="1"/>
    <col min="4" max="4" width="17.28515625" style="37" customWidth="1"/>
    <col min="5" max="5" width="20" style="37" customWidth="1"/>
    <col min="6" max="6" width="27" style="37" customWidth="1"/>
    <col min="7" max="7" width="23.42578125" style="37" customWidth="1"/>
    <col min="8" max="8" width="12.42578125" style="36" customWidth="1"/>
    <col min="9" max="16384" width="11.42578125" style="37"/>
  </cols>
  <sheetData>
    <row r="1" spans="2:8" x14ac:dyDescent="0.2">
      <c r="H1" s="120"/>
    </row>
    <row r="2" spans="2:8" ht="27" customHeight="1" x14ac:dyDescent="0.2">
      <c r="B2" s="223" t="s">
        <v>10</v>
      </c>
      <c r="C2" s="224"/>
      <c r="D2" s="224"/>
      <c r="E2" s="224"/>
      <c r="F2" s="224"/>
      <c r="G2" s="225"/>
      <c r="H2" s="120" t="str">
        <f>'Information &amp; Guidance'!L4</f>
        <v>R134a</v>
      </c>
    </row>
    <row r="3" spans="2:8" ht="18" customHeight="1" x14ac:dyDescent="0.2">
      <c r="B3" s="48" t="s">
        <v>151</v>
      </c>
      <c r="C3" s="233">
        <f>'FGas Log Summary'!C3</f>
        <v>0</v>
      </c>
      <c r="D3" s="233"/>
      <c r="E3" s="233"/>
      <c r="F3" s="233"/>
      <c r="G3" s="233"/>
      <c r="H3" s="50" t="str">
        <f>'Information &amp; Guidance'!L5</f>
        <v>R22</v>
      </c>
    </row>
    <row r="4" spans="2:8" ht="18" customHeight="1" x14ac:dyDescent="0.2">
      <c r="B4" s="48" t="s">
        <v>152</v>
      </c>
      <c r="C4" s="233">
        <f>'FGas Log Summary'!C4</f>
        <v>0</v>
      </c>
      <c r="D4" s="233"/>
      <c r="E4" s="233"/>
      <c r="F4" s="233"/>
      <c r="G4" s="233"/>
      <c r="H4" s="50" t="str">
        <f>'Information &amp; Guidance'!L6</f>
        <v>R403A</v>
      </c>
    </row>
    <row r="5" spans="2:8" ht="18" customHeight="1" x14ac:dyDescent="0.2">
      <c r="B5" s="48" t="s">
        <v>153</v>
      </c>
      <c r="C5" s="233">
        <f>'FGas Log Summary'!C5</f>
        <v>0</v>
      </c>
      <c r="D5" s="233"/>
      <c r="E5" s="156" t="s">
        <v>154</v>
      </c>
      <c r="F5" s="234">
        <f>'FGas Log Summary'!H5</f>
        <v>0</v>
      </c>
      <c r="G5" s="233"/>
      <c r="H5" s="50" t="str">
        <f>'Information &amp; Guidance'!L7</f>
        <v>R403B</v>
      </c>
    </row>
    <row r="6" spans="2:8" ht="18" customHeight="1" x14ac:dyDescent="0.2">
      <c r="B6" s="8" t="s">
        <v>23</v>
      </c>
      <c r="C6" s="275"/>
      <c r="D6" s="240"/>
      <c r="E6" s="226" t="s">
        <v>67</v>
      </c>
      <c r="F6" s="196"/>
      <c r="G6" s="68"/>
      <c r="H6" s="50" t="str">
        <f>'Information &amp; Guidance'!L8</f>
        <v>R404A</v>
      </c>
    </row>
    <row r="7" spans="2:8" ht="18" customHeight="1" x14ac:dyDescent="0.2">
      <c r="B7" s="47" t="s">
        <v>22</v>
      </c>
      <c r="C7" s="274"/>
      <c r="D7" s="242"/>
      <c r="E7" s="242"/>
      <c r="F7" s="242"/>
      <c r="G7" s="242"/>
      <c r="H7" s="50" t="str">
        <f>'Information &amp; Guidance'!L9</f>
        <v>R407C</v>
      </c>
    </row>
    <row r="8" spans="2:8" ht="18" customHeight="1" x14ac:dyDescent="0.2">
      <c r="B8" s="223" t="s">
        <v>86</v>
      </c>
      <c r="C8" s="238"/>
      <c r="D8" s="235"/>
      <c r="E8" s="236"/>
      <c r="F8" s="236"/>
      <c r="G8" s="237"/>
      <c r="H8" s="50" t="str">
        <f>'Information &amp; Guidance'!L10</f>
        <v>R408A</v>
      </c>
    </row>
    <row r="9" spans="2:8" ht="18" customHeight="1" x14ac:dyDescent="0.2">
      <c r="B9" s="226" t="s">
        <v>11</v>
      </c>
      <c r="C9" s="243"/>
      <c r="D9" s="235"/>
      <c r="E9" s="236"/>
      <c r="F9" s="236"/>
      <c r="G9" s="237"/>
      <c r="H9" s="50" t="str">
        <f>'Information &amp; Guidance'!L11</f>
        <v>R409A</v>
      </c>
    </row>
    <row r="10" spans="2:8" ht="18" customHeight="1" x14ac:dyDescent="0.2">
      <c r="B10" s="223" t="s">
        <v>12</v>
      </c>
      <c r="C10" s="238"/>
      <c r="D10" s="121"/>
      <c r="E10" s="272" t="s">
        <v>72</v>
      </c>
      <c r="F10" s="196"/>
      <c r="G10" s="69"/>
      <c r="H10" s="50" t="str">
        <f>'Information &amp; Guidance'!L12</f>
        <v>R410A</v>
      </c>
    </row>
    <row r="11" spans="2:8" ht="18" customHeight="1" x14ac:dyDescent="0.2">
      <c r="B11" s="223" t="s">
        <v>79</v>
      </c>
      <c r="C11" s="238"/>
      <c r="D11" s="121"/>
      <c r="E11" s="223" t="s">
        <v>82</v>
      </c>
      <c r="F11" s="251"/>
      <c r="G11" s="69"/>
      <c r="H11" s="50" t="str">
        <f>'Information &amp; Guidance'!L13</f>
        <v>R422D</v>
      </c>
    </row>
    <row r="12" spans="2:8" ht="18" customHeight="1" x14ac:dyDescent="0.2">
      <c r="B12" s="223" t="s">
        <v>80</v>
      </c>
      <c r="C12" s="238"/>
      <c r="D12" s="121"/>
      <c r="E12" s="223" t="s">
        <v>81</v>
      </c>
      <c r="F12" s="251"/>
      <c r="G12" s="69"/>
      <c r="H12" s="50" t="str">
        <f>'Information &amp; Guidance'!L14</f>
        <v>R407A</v>
      </c>
    </row>
    <row r="13" spans="2:8" ht="18" customHeight="1" x14ac:dyDescent="0.2">
      <c r="B13" s="8" t="s">
        <v>13</v>
      </c>
      <c r="C13" s="273"/>
      <c r="D13" s="273"/>
      <c r="E13" s="226" t="s">
        <v>14</v>
      </c>
      <c r="F13" s="243"/>
      <c r="G13" s="70"/>
      <c r="H13" s="50" t="str">
        <f>'Information &amp; Guidance'!L15</f>
        <v>R407F</v>
      </c>
    </row>
    <row r="14" spans="2:8" x14ac:dyDescent="0.2">
      <c r="B14" s="38"/>
      <c r="C14" s="38"/>
      <c r="D14" s="38"/>
      <c r="E14" s="39"/>
      <c r="F14" s="39"/>
      <c r="G14" s="39"/>
      <c r="H14" s="50" t="str">
        <f>'Information &amp; Guidance'!L16</f>
        <v>R448A</v>
      </c>
    </row>
    <row r="15" spans="2:8" ht="15" customHeight="1" x14ac:dyDescent="0.2">
      <c r="B15" s="223" t="s">
        <v>8</v>
      </c>
      <c r="C15" s="224"/>
      <c r="D15" s="224"/>
      <c r="E15" s="224"/>
      <c r="F15" s="224"/>
      <c r="G15" s="225"/>
      <c r="H15" s="120" t="str">
        <f>'Information &amp; Guidance'!L17</f>
        <v>R449A</v>
      </c>
    </row>
    <row r="16" spans="2:8" s="40" customFormat="1" ht="30" x14ac:dyDescent="0.2">
      <c r="B16" s="7" t="s">
        <v>74</v>
      </c>
      <c r="C16" s="7" t="s">
        <v>63</v>
      </c>
      <c r="D16" s="9" t="s">
        <v>37</v>
      </c>
      <c r="E16" s="227" t="s">
        <v>90</v>
      </c>
      <c r="F16" s="228"/>
      <c r="G16" s="229"/>
      <c r="H16" s="35" t="s">
        <v>37</v>
      </c>
    </row>
    <row r="17" spans="2:8" x14ac:dyDescent="0.2">
      <c r="B17" s="26"/>
      <c r="C17" s="30"/>
      <c r="D17" s="28"/>
      <c r="E17" s="230"/>
      <c r="F17" s="231"/>
      <c r="G17" s="232"/>
      <c r="H17" s="41">
        <f t="shared" ref="H17:H33" si="0">D17</f>
        <v>0</v>
      </c>
    </row>
    <row r="18" spans="2:8" x14ac:dyDescent="0.2">
      <c r="B18" s="26"/>
      <c r="C18" s="30"/>
      <c r="D18" s="28"/>
      <c r="E18" s="244"/>
      <c r="F18" s="245"/>
      <c r="G18" s="246"/>
      <c r="H18" s="41">
        <f t="shared" si="0"/>
        <v>0</v>
      </c>
    </row>
    <row r="19" spans="2:8" x14ac:dyDescent="0.2">
      <c r="B19" s="26"/>
      <c r="C19" s="30"/>
      <c r="D19" s="28"/>
      <c r="E19" s="244"/>
      <c r="F19" s="245"/>
      <c r="G19" s="246"/>
      <c r="H19" s="41">
        <f t="shared" si="0"/>
        <v>0</v>
      </c>
    </row>
    <row r="20" spans="2:8" x14ac:dyDescent="0.2">
      <c r="B20" s="26"/>
      <c r="C20" s="30"/>
      <c r="D20" s="28"/>
      <c r="E20" s="244"/>
      <c r="F20" s="245"/>
      <c r="G20" s="246"/>
      <c r="H20" s="41">
        <f t="shared" si="0"/>
        <v>0</v>
      </c>
    </row>
    <row r="21" spans="2:8" x14ac:dyDescent="0.2">
      <c r="B21" s="26"/>
      <c r="C21" s="30"/>
      <c r="D21" s="28"/>
      <c r="E21" s="244"/>
      <c r="F21" s="245"/>
      <c r="G21" s="246"/>
      <c r="H21" s="41">
        <f t="shared" si="0"/>
        <v>0</v>
      </c>
    </row>
    <row r="22" spans="2:8" x14ac:dyDescent="0.2">
      <c r="B22" s="26"/>
      <c r="C22" s="30"/>
      <c r="D22" s="28"/>
      <c r="E22" s="244"/>
      <c r="F22" s="245"/>
      <c r="G22" s="246"/>
      <c r="H22" s="41">
        <f t="shared" si="0"/>
        <v>0</v>
      </c>
    </row>
    <row r="23" spans="2:8" x14ac:dyDescent="0.2">
      <c r="B23" s="26"/>
      <c r="C23" s="30"/>
      <c r="D23" s="28"/>
      <c r="E23" s="244"/>
      <c r="F23" s="245"/>
      <c r="G23" s="246"/>
      <c r="H23" s="41">
        <f t="shared" si="0"/>
        <v>0</v>
      </c>
    </row>
    <row r="24" spans="2:8" x14ac:dyDescent="0.2">
      <c r="B24" s="26"/>
      <c r="C24" s="30"/>
      <c r="D24" s="28"/>
      <c r="E24" s="244"/>
      <c r="F24" s="245"/>
      <c r="G24" s="246"/>
      <c r="H24" s="41">
        <f t="shared" si="0"/>
        <v>0</v>
      </c>
    </row>
    <row r="25" spans="2:8" x14ac:dyDescent="0.2">
      <c r="B25" s="26"/>
      <c r="C25" s="30"/>
      <c r="D25" s="28"/>
      <c r="E25" s="244"/>
      <c r="F25" s="245"/>
      <c r="G25" s="246"/>
      <c r="H25" s="41">
        <f t="shared" si="0"/>
        <v>0</v>
      </c>
    </row>
    <row r="26" spans="2:8" x14ac:dyDescent="0.2">
      <c r="B26" s="26"/>
      <c r="C26" s="30"/>
      <c r="D26" s="28"/>
      <c r="E26" s="244"/>
      <c r="F26" s="245"/>
      <c r="G26" s="246"/>
      <c r="H26" s="41">
        <f t="shared" si="0"/>
        <v>0</v>
      </c>
    </row>
    <row r="27" spans="2:8" x14ac:dyDescent="0.2">
      <c r="B27" s="26"/>
      <c r="C27" s="30"/>
      <c r="D27" s="28"/>
      <c r="E27" s="244"/>
      <c r="F27" s="245"/>
      <c r="G27" s="246"/>
      <c r="H27" s="41">
        <f t="shared" si="0"/>
        <v>0</v>
      </c>
    </row>
    <row r="28" spans="2:8" x14ac:dyDescent="0.2">
      <c r="B28" s="26"/>
      <c r="C28" s="30"/>
      <c r="D28" s="28"/>
      <c r="E28" s="244"/>
      <c r="F28" s="245"/>
      <c r="G28" s="246"/>
      <c r="H28" s="41">
        <f t="shared" si="0"/>
        <v>0</v>
      </c>
    </row>
    <row r="29" spans="2:8" x14ac:dyDescent="0.2">
      <c r="B29" s="26"/>
      <c r="C29" s="30"/>
      <c r="D29" s="28"/>
      <c r="E29" s="244"/>
      <c r="F29" s="245"/>
      <c r="G29" s="246"/>
      <c r="H29" s="41">
        <f t="shared" si="0"/>
        <v>0</v>
      </c>
    </row>
    <row r="30" spans="2:8" x14ac:dyDescent="0.2">
      <c r="B30" s="26"/>
      <c r="C30" s="30"/>
      <c r="D30" s="28"/>
      <c r="E30" s="244"/>
      <c r="F30" s="245"/>
      <c r="G30" s="246"/>
      <c r="H30" s="41">
        <f t="shared" si="0"/>
        <v>0</v>
      </c>
    </row>
    <row r="31" spans="2:8" x14ac:dyDescent="0.2">
      <c r="B31" s="26"/>
      <c r="C31" s="30"/>
      <c r="D31" s="28"/>
      <c r="E31" s="244"/>
      <c r="F31" s="245"/>
      <c r="G31" s="246"/>
      <c r="H31" s="41">
        <f t="shared" si="0"/>
        <v>0</v>
      </c>
    </row>
    <row r="32" spans="2:8" x14ac:dyDescent="0.2">
      <c r="B32" s="26"/>
      <c r="C32" s="30"/>
      <c r="D32" s="28"/>
      <c r="E32" s="244"/>
      <c r="F32" s="245"/>
      <c r="G32" s="246"/>
      <c r="H32" s="41">
        <f t="shared" si="0"/>
        <v>0</v>
      </c>
    </row>
    <row r="33" spans="2:8" ht="15" thickBot="1" x14ac:dyDescent="0.25">
      <c r="B33" s="27"/>
      <c r="C33" s="31"/>
      <c r="D33" s="29"/>
      <c r="E33" s="247"/>
      <c r="F33" s="248"/>
      <c r="G33" s="249"/>
      <c r="H33" s="41">
        <f t="shared" si="0"/>
        <v>0</v>
      </c>
    </row>
    <row r="34" spans="2:8" ht="15.75" thickTop="1" x14ac:dyDescent="0.2">
      <c r="B34" s="256" t="s">
        <v>64</v>
      </c>
      <c r="C34" s="257"/>
      <c r="D34" s="51">
        <f>SUM(D17:D33)</f>
        <v>0</v>
      </c>
      <c r="E34" s="259"/>
      <c r="F34" s="260"/>
      <c r="G34" s="261"/>
    </row>
    <row r="35" spans="2:8" ht="15" x14ac:dyDescent="0.2">
      <c r="B35" s="42"/>
      <c r="C35" s="42"/>
      <c r="D35" s="42"/>
      <c r="E35" s="6"/>
      <c r="F35" s="43"/>
      <c r="G35" s="39"/>
    </row>
    <row r="36" spans="2:8" ht="15" x14ac:dyDescent="0.2">
      <c r="B36" s="223" t="s">
        <v>9</v>
      </c>
      <c r="C36" s="224"/>
      <c r="D36" s="224"/>
      <c r="E36" s="224"/>
      <c r="F36" s="224"/>
      <c r="G36" s="225"/>
    </row>
    <row r="37" spans="2:8" s="40" customFormat="1" ht="45" customHeight="1" x14ac:dyDescent="0.2">
      <c r="B37" s="7" t="s">
        <v>74</v>
      </c>
      <c r="C37" s="7" t="s">
        <v>63</v>
      </c>
      <c r="D37" s="9" t="s">
        <v>38</v>
      </c>
      <c r="E37" s="227" t="s">
        <v>20</v>
      </c>
      <c r="F37" s="228"/>
      <c r="G37" s="229"/>
      <c r="H37" s="35" t="s">
        <v>38</v>
      </c>
    </row>
    <row r="38" spans="2:8" x14ac:dyDescent="0.2">
      <c r="B38" s="26"/>
      <c r="C38" s="30"/>
      <c r="D38" s="28"/>
      <c r="E38" s="230"/>
      <c r="F38" s="231"/>
      <c r="G38" s="232"/>
      <c r="H38" s="41">
        <f t="shared" ref="H38:H54" si="1">-D38</f>
        <v>0</v>
      </c>
    </row>
    <row r="39" spans="2:8" x14ac:dyDescent="0.2">
      <c r="B39" s="26"/>
      <c r="C39" s="30"/>
      <c r="D39" s="28"/>
      <c r="E39" s="244"/>
      <c r="F39" s="245"/>
      <c r="G39" s="246"/>
      <c r="H39" s="41">
        <f t="shared" si="1"/>
        <v>0</v>
      </c>
    </row>
    <row r="40" spans="2:8" x14ac:dyDescent="0.2">
      <c r="B40" s="26"/>
      <c r="C40" s="30"/>
      <c r="D40" s="28"/>
      <c r="E40" s="244"/>
      <c r="F40" s="245"/>
      <c r="G40" s="246"/>
      <c r="H40" s="41">
        <f t="shared" si="1"/>
        <v>0</v>
      </c>
    </row>
    <row r="41" spans="2:8" x14ac:dyDescent="0.2">
      <c r="B41" s="26"/>
      <c r="C41" s="30"/>
      <c r="D41" s="28"/>
      <c r="E41" s="244"/>
      <c r="F41" s="245"/>
      <c r="G41" s="246"/>
      <c r="H41" s="41">
        <f t="shared" si="1"/>
        <v>0</v>
      </c>
    </row>
    <row r="42" spans="2:8" x14ac:dyDescent="0.2">
      <c r="B42" s="26"/>
      <c r="C42" s="30"/>
      <c r="D42" s="28"/>
      <c r="E42" s="244"/>
      <c r="F42" s="245"/>
      <c r="G42" s="246"/>
      <c r="H42" s="41">
        <f t="shared" si="1"/>
        <v>0</v>
      </c>
    </row>
    <row r="43" spans="2:8" x14ac:dyDescent="0.2">
      <c r="B43" s="26"/>
      <c r="C43" s="30"/>
      <c r="D43" s="28"/>
      <c r="E43" s="244"/>
      <c r="F43" s="245"/>
      <c r="G43" s="246"/>
      <c r="H43" s="41">
        <f t="shared" si="1"/>
        <v>0</v>
      </c>
    </row>
    <row r="44" spans="2:8" x14ac:dyDescent="0.2">
      <c r="B44" s="26"/>
      <c r="C44" s="30"/>
      <c r="D44" s="28"/>
      <c r="E44" s="244"/>
      <c r="F44" s="245"/>
      <c r="G44" s="246"/>
      <c r="H44" s="41">
        <f t="shared" si="1"/>
        <v>0</v>
      </c>
    </row>
    <row r="45" spans="2:8" x14ac:dyDescent="0.2">
      <c r="B45" s="26"/>
      <c r="C45" s="30"/>
      <c r="D45" s="28"/>
      <c r="E45" s="244"/>
      <c r="F45" s="245"/>
      <c r="G45" s="246"/>
      <c r="H45" s="41">
        <f t="shared" si="1"/>
        <v>0</v>
      </c>
    </row>
    <row r="46" spans="2:8" x14ac:dyDescent="0.2">
      <c r="B46" s="26"/>
      <c r="C46" s="30"/>
      <c r="D46" s="28"/>
      <c r="E46" s="244"/>
      <c r="F46" s="245"/>
      <c r="G46" s="246"/>
      <c r="H46" s="41">
        <f t="shared" si="1"/>
        <v>0</v>
      </c>
    </row>
    <row r="47" spans="2:8" x14ac:dyDescent="0.2">
      <c r="B47" s="26"/>
      <c r="C47" s="30"/>
      <c r="D47" s="28"/>
      <c r="E47" s="244"/>
      <c r="F47" s="245"/>
      <c r="G47" s="246"/>
      <c r="H47" s="41">
        <f t="shared" si="1"/>
        <v>0</v>
      </c>
    </row>
    <row r="48" spans="2:8" x14ac:dyDescent="0.2">
      <c r="B48" s="26"/>
      <c r="C48" s="30"/>
      <c r="D48" s="28"/>
      <c r="E48" s="244"/>
      <c r="F48" s="245"/>
      <c r="G48" s="246"/>
      <c r="H48" s="41">
        <f t="shared" si="1"/>
        <v>0</v>
      </c>
    </row>
    <row r="49" spans="2:8" x14ac:dyDescent="0.2">
      <c r="B49" s="26"/>
      <c r="C49" s="30"/>
      <c r="D49" s="28"/>
      <c r="E49" s="244"/>
      <c r="F49" s="245"/>
      <c r="G49" s="246"/>
      <c r="H49" s="41">
        <f t="shared" si="1"/>
        <v>0</v>
      </c>
    </row>
    <row r="50" spans="2:8" x14ac:dyDescent="0.2">
      <c r="B50" s="26"/>
      <c r="C50" s="30"/>
      <c r="D50" s="28"/>
      <c r="E50" s="244"/>
      <c r="F50" s="245"/>
      <c r="G50" s="246"/>
      <c r="H50" s="41">
        <f t="shared" si="1"/>
        <v>0</v>
      </c>
    </row>
    <row r="51" spans="2:8" x14ac:dyDescent="0.2">
      <c r="B51" s="26"/>
      <c r="C51" s="30"/>
      <c r="D51" s="28"/>
      <c r="E51" s="244"/>
      <c r="F51" s="245"/>
      <c r="G51" s="246"/>
      <c r="H51" s="41">
        <f t="shared" si="1"/>
        <v>0</v>
      </c>
    </row>
    <row r="52" spans="2:8" x14ac:dyDescent="0.2">
      <c r="B52" s="26"/>
      <c r="C52" s="30"/>
      <c r="D52" s="28"/>
      <c r="E52" s="244"/>
      <c r="F52" s="245"/>
      <c r="G52" s="246"/>
      <c r="H52" s="41">
        <f t="shared" si="1"/>
        <v>0</v>
      </c>
    </row>
    <row r="53" spans="2:8" x14ac:dyDescent="0.2">
      <c r="B53" s="26"/>
      <c r="C53" s="30"/>
      <c r="D53" s="28"/>
      <c r="E53" s="244"/>
      <c r="F53" s="245"/>
      <c r="G53" s="246"/>
      <c r="H53" s="41">
        <f t="shared" si="1"/>
        <v>0</v>
      </c>
    </row>
    <row r="54" spans="2:8" ht="15" thickBot="1" x14ac:dyDescent="0.25">
      <c r="B54" s="26"/>
      <c r="C54" s="32"/>
      <c r="D54" s="28"/>
      <c r="E54" s="247"/>
      <c r="F54" s="248"/>
      <c r="G54" s="249"/>
      <c r="H54" s="41">
        <f t="shared" si="1"/>
        <v>0</v>
      </c>
    </row>
    <row r="55" spans="2:8" ht="15.75" thickTop="1" x14ac:dyDescent="0.2">
      <c r="B55" s="256" t="s">
        <v>65</v>
      </c>
      <c r="C55" s="257"/>
      <c r="D55" s="52">
        <f>SUM(D38:D54)</f>
        <v>0</v>
      </c>
      <c r="E55" s="259"/>
      <c r="F55" s="260"/>
      <c r="G55" s="261"/>
    </row>
    <row r="56" spans="2:8" x14ac:dyDescent="0.2">
      <c r="B56" s="45"/>
      <c r="C56" s="45"/>
      <c r="E56" s="44"/>
    </row>
    <row r="57" spans="2:8" x14ac:dyDescent="0.2">
      <c r="B57" s="45"/>
      <c r="C57" s="45"/>
      <c r="E57" s="44"/>
    </row>
    <row r="58" spans="2:8" x14ac:dyDescent="0.2">
      <c r="B58" s="45"/>
      <c r="C58" s="45"/>
      <c r="E58" s="44"/>
    </row>
    <row r="59" spans="2:8" x14ac:dyDescent="0.2">
      <c r="B59" s="45"/>
      <c r="C59" s="45"/>
      <c r="E59" s="44"/>
    </row>
    <row r="60" spans="2:8" ht="28.5" customHeight="1" x14ac:dyDescent="0.2">
      <c r="B60" s="258" t="s">
        <v>66</v>
      </c>
      <c r="C60" s="253"/>
      <c r="D60" s="53">
        <f>(D34-D55)</f>
        <v>0</v>
      </c>
      <c r="E60" s="44"/>
    </row>
    <row r="61" spans="2:8" ht="29.25" customHeight="1" x14ac:dyDescent="0.2">
      <c r="B61" s="252" t="s">
        <v>21</v>
      </c>
      <c r="C61" s="253"/>
      <c r="D61" s="54">
        <f>IF(G10&gt;0,D60/G10,0)</f>
        <v>0</v>
      </c>
      <c r="E61" s="44"/>
    </row>
    <row r="62" spans="2:8" ht="28.5" customHeight="1" x14ac:dyDescent="0.2">
      <c r="B62" s="252" t="s">
        <v>62</v>
      </c>
      <c r="C62" s="253"/>
      <c r="D62" s="152">
        <f>MIN(B17:B33,B38:B54)</f>
        <v>0</v>
      </c>
      <c r="E62" s="44"/>
    </row>
    <row r="63" spans="2:8" ht="30.75" customHeight="1" x14ac:dyDescent="0.2">
      <c r="B63" s="252" t="s">
        <v>71</v>
      </c>
      <c r="C63" s="253"/>
      <c r="D63" s="152">
        <f>MAX(B17:B33,B38:B54)</f>
        <v>0</v>
      </c>
      <c r="E63" s="44"/>
    </row>
    <row r="64" spans="2:8" x14ac:dyDescent="0.2">
      <c r="B64" s="45"/>
      <c r="C64" s="45"/>
      <c r="E64" s="44"/>
    </row>
    <row r="65" spans="2:7" x14ac:dyDescent="0.2">
      <c r="B65" s="45"/>
      <c r="C65" s="45"/>
      <c r="E65" s="44"/>
    </row>
    <row r="66" spans="2:7" x14ac:dyDescent="0.2">
      <c r="B66" s="45"/>
      <c r="C66" s="45"/>
      <c r="E66" s="44"/>
    </row>
    <row r="67" spans="2:7" x14ac:dyDescent="0.2">
      <c r="B67" s="45"/>
      <c r="C67" s="45"/>
      <c r="E67" s="44"/>
    </row>
    <row r="68" spans="2:7" x14ac:dyDescent="0.2">
      <c r="B68" s="45"/>
      <c r="C68" s="45"/>
      <c r="E68" s="44"/>
    </row>
    <row r="69" spans="2:7" ht="15" x14ac:dyDescent="0.2">
      <c r="B69" s="223" t="s">
        <v>15</v>
      </c>
      <c r="C69" s="224"/>
      <c r="D69" s="224"/>
      <c r="E69" s="224"/>
      <c r="F69" s="224"/>
      <c r="G69" s="225"/>
    </row>
    <row r="70" spans="2:7" ht="35.25" customHeight="1" x14ac:dyDescent="0.2">
      <c r="B70" s="7" t="s">
        <v>74</v>
      </c>
      <c r="C70" s="7" t="s">
        <v>63</v>
      </c>
      <c r="D70" s="270" t="s">
        <v>16</v>
      </c>
      <c r="E70" s="271"/>
      <c r="F70" s="227" t="s">
        <v>88</v>
      </c>
      <c r="G70" s="229"/>
    </row>
    <row r="71" spans="2:7" x14ac:dyDescent="0.2">
      <c r="B71" s="26"/>
      <c r="C71" s="30"/>
      <c r="D71" s="230"/>
      <c r="E71" s="231"/>
      <c r="F71" s="230"/>
      <c r="G71" s="232"/>
    </row>
    <row r="72" spans="2:7" x14ac:dyDescent="0.2">
      <c r="B72" s="26"/>
      <c r="C72" s="30"/>
      <c r="D72" s="244"/>
      <c r="E72" s="245"/>
      <c r="F72" s="244"/>
      <c r="G72" s="246"/>
    </row>
    <row r="73" spans="2:7" x14ac:dyDescent="0.2">
      <c r="B73" s="26"/>
      <c r="C73" s="30"/>
      <c r="D73" s="244"/>
      <c r="E73" s="245"/>
      <c r="F73" s="244"/>
      <c r="G73" s="246"/>
    </row>
    <row r="74" spans="2:7" x14ac:dyDescent="0.2">
      <c r="B74" s="26"/>
      <c r="C74" s="30"/>
      <c r="D74" s="244"/>
      <c r="E74" s="245"/>
      <c r="F74" s="244"/>
      <c r="G74" s="246"/>
    </row>
    <row r="75" spans="2:7" x14ac:dyDescent="0.2">
      <c r="B75" s="26"/>
      <c r="C75" s="30"/>
      <c r="D75" s="244"/>
      <c r="E75" s="245"/>
      <c r="F75" s="244"/>
      <c r="G75" s="246"/>
    </row>
    <row r="76" spans="2:7" x14ac:dyDescent="0.2">
      <c r="B76" s="26"/>
      <c r="C76" s="30"/>
      <c r="D76" s="244"/>
      <c r="E76" s="245"/>
      <c r="F76" s="244"/>
      <c r="G76" s="246"/>
    </row>
    <row r="77" spans="2:7" x14ac:dyDescent="0.2">
      <c r="B77" s="26"/>
      <c r="C77" s="30"/>
      <c r="D77" s="244"/>
      <c r="E77" s="245"/>
      <c r="F77" s="244"/>
      <c r="G77" s="246"/>
    </row>
    <row r="78" spans="2:7" x14ac:dyDescent="0.2">
      <c r="B78" s="26"/>
      <c r="C78" s="30"/>
      <c r="D78" s="244"/>
      <c r="E78" s="245"/>
      <c r="F78" s="244"/>
      <c r="G78" s="246"/>
    </row>
    <row r="79" spans="2:7" x14ac:dyDescent="0.2">
      <c r="B79" s="26"/>
      <c r="C79" s="30"/>
      <c r="D79" s="244"/>
      <c r="E79" s="245"/>
      <c r="F79" s="244"/>
      <c r="G79" s="246"/>
    </row>
    <row r="80" spans="2:7" x14ac:dyDescent="0.2">
      <c r="B80" s="26"/>
      <c r="C80" s="30"/>
      <c r="D80" s="244"/>
      <c r="E80" s="245"/>
      <c r="F80" s="244"/>
      <c r="G80" s="246"/>
    </row>
    <row r="81" spans="2:8" x14ac:dyDescent="0.2">
      <c r="B81" s="26"/>
      <c r="C81" s="30"/>
      <c r="D81" s="244"/>
      <c r="E81" s="245"/>
      <c r="F81" s="244"/>
      <c r="G81" s="246"/>
    </row>
    <row r="82" spans="2:8" x14ac:dyDescent="0.2">
      <c r="B82" s="26"/>
      <c r="C82" s="30"/>
      <c r="D82" s="244"/>
      <c r="E82" s="245"/>
      <c r="F82" s="244"/>
      <c r="G82" s="246"/>
    </row>
    <row r="83" spans="2:8" x14ac:dyDescent="0.2">
      <c r="B83" s="26"/>
      <c r="C83" s="30"/>
      <c r="D83" s="244"/>
      <c r="E83" s="245"/>
      <c r="F83" s="244"/>
      <c r="G83" s="246"/>
    </row>
    <row r="84" spans="2:8" x14ac:dyDescent="0.2">
      <c r="B84" s="26"/>
      <c r="C84" s="30"/>
      <c r="D84" s="244"/>
      <c r="E84" s="245"/>
      <c r="F84" s="244"/>
      <c r="G84" s="246"/>
    </row>
    <row r="85" spans="2:8" x14ac:dyDescent="0.2">
      <c r="B85" s="26"/>
      <c r="C85" s="30"/>
      <c r="D85" s="244"/>
      <c r="E85" s="245"/>
      <c r="F85" s="244"/>
      <c r="G85" s="246"/>
    </row>
    <row r="86" spans="2:8" x14ac:dyDescent="0.2">
      <c r="B86" s="26"/>
      <c r="C86" s="30"/>
      <c r="D86" s="244"/>
      <c r="E86" s="245"/>
      <c r="F86" s="244"/>
      <c r="G86" s="246"/>
    </row>
    <row r="87" spans="2:8" x14ac:dyDescent="0.2">
      <c r="B87" s="26"/>
      <c r="C87" s="33"/>
      <c r="D87" s="254"/>
      <c r="E87" s="266"/>
      <c r="F87" s="254"/>
      <c r="G87" s="264"/>
    </row>
    <row r="88" spans="2:8" x14ac:dyDescent="0.2">
      <c r="E88" s="44"/>
    </row>
    <row r="89" spans="2:8" ht="15" x14ac:dyDescent="0.2">
      <c r="B89" s="223" t="s">
        <v>87</v>
      </c>
      <c r="C89" s="224"/>
      <c r="D89" s="224"/>
      <c r="E89" s="224"/>
      <c r="F89" s="224"/>
      <c r="G89" s="225"/>
    </row>
    <row r="90" spans="2:8" s="40" customFormat="1" ht="32.25" customHeight="1" x14ac:dyDescent="0.2">
      <c r="B90" s="7" t="s">
        <v>74</v>
      </c>
      <c r="C90" s="7" t="s">
        <v>63</v>
      </c>
      <c r="D90" s="9" t="s">
        <v>75</v>
      </c>
      <c r="E90" s="227" t="s">
        <v>17</v>
      </c>
      <c r="F90" s="228"/>
      <c r="G90" s="229"/>
      <c r="H90" s="46"/>
    </row>
    <row r="91" spans="2:8" x14ac:dyDescent="0.2">
      <c r="B91" s="26"/>
      <c r="C91" s="34"/>
      <c r="D91" s="26"/>
      <c r="E91" s="230"/>
      <c r="F91" s="231"/>
      <c r="G91" s="232"/>
    </row>
    <row r="92" spans="2:8" x14ac:dyDescent="0.2">
      <c r="B92" s="26"/>
      <c r="C92" s="30"/>
      <c r="D92" s="26"/>
      <c r="E92" s="244"/>
      <c r="F92" s="245"/>
      <c r="G92" s="246"/>
    </row>
    <row r="93" spans="2:8" x14ac:dyDescent="0.2">
      <c r="B93" s="26"/>
      <c r="C93" s="30"/>
      <c r="D93" s="26"/>
      <c r="E93" s="244"/>
      <c r="F93" s="245"/>
      <c r="G93" s="246"/>
    </row>
    <row r="94" spans="2:8" x14ac:dyDescent="0.2">
      <c r="B94" s="26"/>
      <c r="C94" s="30"/>
      <c r="D94" s="26"/>
      <c r="E94" s="244"/>
      <c r="F94" s="245"/>
      <c r="G94" s="246"/>
    </row>
    <row r="95" spans="2:8" x14ac:dyDescent="0.2">
      <c r="B95" s="26"/>
      <c r="C95" s="30"/>
      <c r="D95" s="26"/>
      <c r="E95" s="244"/>
      <c r="F95" s="245"/>
      <c r="G95" s="246"/>
    </row>
    <row r="96" spans="2:8" x14ac:dyDescent="0.2">
      <c r="B96" s="26"/>
      <c r="C96" s="30"/>
      <c r="D96" s="26"/>
      <c r="E96" s="244"/>
      <c r="F96" s="245"/>
      <c r="G96" s="246"/>
    </row>
    <row r="97" spans="2:7" x14ac:dyDescent="0.2">
      <c r="B97" s="26"/>
      <c r="C97" s="30"/>
      <c r="D97" s="26"/>
      <c r="E97" s="244"/>
      <c r="F97" s="245"/>
      <c r="G97" s="246"/>
    </row>
    <row r="98" spans="2:7" x14ac:dyDescent="0.2">
      <c r="B98" s="26"/>
      <c r="C98" s="30"/>
      <c r="D98" s="26"/>
      <c r="E98" s="244"/>
      <c r="F98" s="245"/>
      <c r="G98" s="246"/>
    </row>
    <row r="99" spans="2:7" x14ac:dyDescent="0.2">
      <c r="B99" s="26"/>
      <c r="C99" s="30"/>
      <c r="D99" s="26"/>
      <c r="E99" s="244"/>
      <c r="F99" s="245"/>
      <c r="G99" s="246"/>
    </row>
    <row r="100" spans="2:7" x14ac:dyDescent="0.2">
      <c r="B100" s="26"/>
      <c r="C100" s="30"/>
      <c r="D100" s="26"/>
      <c r="E100" s="244"/>
      <c r="F100" s="245"/>
      <c r="G100" s="246"/>
    </row>
    <row r="101" spans="2:7" x14ac:dyDescent="0.2">
      <c r="B101" s="26"/>
      <c r="C101" s="30"/>
      <c r="D101" s="26"/>
      <c r="E101" s="244"/>
      <c r="F101" s="245"/>
      <c r="G101" s="246"/>
    </row>
    <row r="102" spans="2:7" x14ac:dyDescent="0.2">
      <c r="B102" s="26"/>
      <c r="C102" s="30"/>
      <c r="D102" s="26"/>
      <c r="E102" s="244"/>
      <c r="F102" s="245"/>
      <c r="G102" s="246"/>
    </row>
    <row r="103" spans="2:7" x14ac:dyDescent="0.2">
      <c r="B103" s="26"/>
      <c r="C103" s="30"/>
      <c r="D103" s="26"/>
      <c r="E103" s="244"/>
      <c r="F103" s="245"/>
      <c r="G103" s="246"/>
    </row>
    <row r="104" spans="2:7" x14ac:dyDescent="0.2">
      <c r="B104" s="26"/>
      <c r="C104" s="30"/>
      <c r="D104" s="26"/>
      <c r="E104" s="244"/>
      <c r="F104" s="245"/>
      <c r="G104" s="246"/>
    </row>
    <row r="105" spans="2:7" x14ac:dyDescent="0.2">
      <c r="B105" s="26"/>
      <c r="C105" s="30"/>
      <c r="D105" s="26"/>
      <c r="E105" s="244"/>
      <c r="F105" s="245"/>
      <c r="G105" s="246"/>
    </row>
    <row r="106" spans="2:7" x14ac:dyDescent="0.2">
      <c r="B106" s="26"/>
      <c r="C106" s="30"/>
      <c r="D106" s="26"/>
      <c r="E106" s="244"/>
      <c r="F106" s="245"/>
      <c r="G106" s="246"/>
    </row>
    <row r="107" spans="2:7" x14ac:dyDescent="0.2">
      <c r="B107" s="26"/>
      <c r="C107" s="33"/>
      <c r="D107" s="26"/>
      <c r="E107" s="254"/>
      <c r="F107" s="266"/>
      <c r="G107" s="264"/>
    </row>
    <row r="109" spans="2:7" ht="15" x14ac:dyDescent="0.2">
      <c r="B109" s="223" t="s">
        <v>89</v>
      </c>
      <c r="C109" s="224"/>
      <c r="D109" s="224"/>
      <c r="E109" s="224"/>
      <c r="F109" s="224"/>
      <c r="G109" s="225"/>
    </row>
    <row r="110" spans="2:7" ht="15" x14ac:dyDescent="0.2">
      <c r="B110" s="7" t="s">
        <v>74</v>
      </c>
      <c r="C110" s="7" t="s">
        <v>63</v>
      </c>
      <c r="D110" s="263" t="s">
        <v>18</v>
      </c>
      <c r="E110" s="251"/>
      <c r="F110" s="263" t="s">
        <v>19</v>
      </c>
      <c r="G110" s="269"/>
    </row>
    <row r="111" spans="2:7" x14ac:dyDescent="0.2">
      <c r="B111" s="26"/>
      <c r="C111" s="30"/>
      <c r="D111" s="230"/>
      <c r="E111" s="268"/>
      <c r="F111" s="230"/>
      <c r="G111" s="267"/>
    </row>
    <row r="112" spans="2:7" x14ac:dyDescent="0.2">
      <c r="B112" s="26"/>
      <c r="C112" s="30"/>
      <c r="D112" s="244"/>
      <c r="E112" s="262"/>
      <c r="F112" s="244"/>
      <c r="G112" s="250"/>
    </row>
    <row r="113" spans="2:7" x14ac:dyDescent="0.2">
      <c r="B113" s="26"/>
      <c r="C113" s="30"/>
      <c r="D113" s="244"/>
      <c r="E113" s="262"/>
      <c r="F113" s="244"/>
      <c r="G113" s="250"/>
    </row>
    <row r="114" spans="2:7" x14ac:dyDescent="0.2">
      <c r="B114" s="26"/>
      <c r="C114" s="30"/>
      <c r="D114" s="244"/>
      <c r="E114" s="262"/>
      <c r="F114" s="244"/>
      <c r="G114" s="250"/>
    </row>
    <row r="115" spans="2:7" x14ac:dyDescent="0.2">
      <c r="B115" s="26"/>
      <c r="C115" s="30"/>
      <c r="D115" s="244"/>
      <c r="E115" s="262"/>
      <c r="F115" s="244"/>
      <c r="G115" s="250"/>
    </row>
    <row r="116" spans="2:7" x14ac:dyDescent="0.2">
      <c r="B116" s="26"/>
      <c r="C116" s="30"/>
      <c r="D116" s="244"/>
      <c r="E116" s="262"/>
      <c r="F116" s="244"/>
      <c r="G116" s="250"/>
    </row>
    <row r="117" spans="2:7" x14ac:dyDescent="0.2">
      <c r="B117" s="26"/>
      <c r="C117" s="30"/>
      <c r="D117" s="244"/>
      <c r="E117" s="262"/>
      <c r="F117" s="244"/>
      <c r="G117" s="250"/>
    </row>
    <row r="118" spans="2:7" x14ac:dyDescent="0.2">
      <c r="B118" s="26"/>
      <c r="C118" s="30"/>
      <c r="D118" s="244"/>
      <c r="E118" s="262"/>
      <c r="F118" s="244"/>
      <c r="G118" s="250"/>
    </row>
    <row r="119" spans="2:7" x14ac:dyDescent="0.2">
      <c r="B119" s="26"/>
      <c r="C119" s="30"/>
      <c r="D119" s="244"/>
      <c r="E119" s="262"/>
      <c r="F119" s="244"/>
      <c r="G119" s="250"/>
    </row>
    <row r="120" spans="2:7" x14ac:dyDescent="0.2">
      <c r="B120" s="26"/>
      <c r="C120" s="30"/>
      <c r="D120" s="244"/>
      <c r="E120" s="262"/>
      <c r="F120" s="244"/>
      <c r="G120" s="250"/>
    </row>
    <row r="121" spans="2:7" x14ac:dyDescent="0.2">
      <c r="B121" s="26"/>
      <c r="C121" s="30"/>
      <c r="D121" s="244"/>
      <c r="E121" s="262"/>
      <c r="F121" s="244"/>
      <c r="G121" s="250"/>
    </row>
    <row r="122" spans="2:7" x14ac:dyDescent="0.2">
      <c r="B122" s="26"/>
      <c r="C122" s="30"/>
      <c r="D122" s="244"/>
      <c r="E122" s="262"/>
      <c r="F122" s="244"/>
      <c r="G122" s="250"/>
    </row>
    <row r="123" spans="2:7" x14ac:dyDescent="0.2">
      <c r="B123" s="26"/>
      <c r="C123" s="30"/>
      <c r="D123" s="244"/>
      <c r="E123" s="262"/>
      <c r="F123" s="244"/>
      <c r="G123" s="250"/>
    </row>
    <row r="124" spans="2:7" x14ac:dyDescent="0.2">
      <c r="B124" s="26"/>
      <c r="C124" s="30"/>
      <c r="D124" s="244"/>
      <c r="E124" s="262"/>
      <c r="F124" s="244"/>
      <c r="G124" s="250"/>
    </row>
    <row r="125" spans="2:7" x14ac:dyDescent="0.2">
      <c r="B125" s="26"/>
      <c r="C125" s="30"/>
      <c r="D125" s="244"/>
      <c r="E125" s="262"/>
      <c r="F125" s="244"/>
      <c r="G125" s="250"/>
    </row>
    <row r="126" spans="2:7" x14ac:dyDescent="0.2">
      <c r="B126" s="26"/>
      <c r="C126" s="30"/>
      <c r="D126" s="244"/>
      <c r="E126" s="262"/>
      <c r="F126" s="244"/>
      <c r="G126" s="250"/>
    </row>
    <row r="127" spans="2:7" x14ac:dyDescent="0.2">
      <c r="B127" s="26"/>
      <c r="C127" s="33"/>
      <c r="D127" s="254"/>
      <c r="E127" s="265"/>
      <c r="F127" s="254"/>
      <c r="G127" s="255"/>
    </row>
  </sheetData>
  <sheetProtection insertRows="0"/>
  <mergeCells count="159">
    <mergeCell ref="E28:G28"/>
    <mergeCell ref="E46:G46"/>
    <mergeCell ref="E51:G51"/>
    <mergeCell ref="F73:G73"/>
    <mergeCell ref="F74:G74"/>
    <mergeCell ref="F70:G70"/>
    <mergeCell ref="F71:G71"/>
    <mergeCell ref="E34:G34"/>
    <mergeCell ref="E18:G18"/>
    <mergeCell ref="E20:G20"/>
    <mergeCell ref="E21:G21"/>
    <mergeCell ref="E22:G22"/>
    <mergeCell ref="E27:G27"/>
    <mergeCell ref="E26:G26"/>
    <mergeCell ref="E23:G23"/>
    <mergeCell ref="E24:G24"/>
    <mergeCell ref="E25:G25"/>
    <mergeCell ref="E29:G29"/>
    <mergeCell ref="E30:G30"/>
    <mergeCell ref="E19:G19"/>
    <mergeCell ref="E31:G31"/>
    <mergeCell ref="E32:G32"/>
    <mergeCell ref="E44:G44"/>
    <mergeCell ref="E42:G42"/>
    <mergeCell ref="E101:G101"/>
    <mergeCell ref="E97:G97"/>
    <mergeCell ref="D110:E110"/>
    <mergeCell ref="F82:G82"/>
    <mergeCell ref="F83:G83"/>
    <mergeCell ref="F84:G84"/>
    <mergeCell ref="D82:E82"/>
    <mergeCell ref="D83:E83"/>
    <mergeCell ref="E106:G106"/>
    <mergeCell ref="E107:G107"/>
    <mergeCell ref="B109:G109"/>
    <mergeCell ref="D84:E84"/>
    <mergeCell ref="D127:E127"/>
    <mergeCell ref="D85:E85"/>
    <mergeCell ref="D86:E86"/>
    <mergeCell ref="D87:E87"/>
    <mergeCell ref="E102:G102"/>
    <mergeCell ref="E103:G103"/>
    <mergeCell ref="F85:G85"/>
    <mergeCell ref="F86:G86"/>
    <mergeCell ref="D118:E118"/>
    <mergeCell ref="F113:G113"/>
    <mergeCell ref="F114:G114"/>
    <mergeCell ref="F115:G115"/>
    <mergeCell ref="F116:G116"/>
    <mergeCell ref="F117:G117"/>
    <mergeCell ref="F118:G118"/>
    <mergeCell ref="D113:E113"/>
    <mergeCell ref="D114:E114"/>
    <mergeCell ref="F126:G126"/>
    <mergeCell ref="D117:E117"/>
    <mergeCell ref="F127:G127"/>
    <mergeCell ref="D123:E123"/>
    <mergeCell ref="D124:E124"/>
    <mergeCell ref="F121:G121"/>
    <mergeCell ref="F122:G122"/>
    <mergeCell ref="D126:E126"/>
    <mergeCell ref="F123:G123"/>
    <mergeCell ref="F124:G124"/>
    <mergeCell ref="D122:E122"/>
    <mergeCell ref="D121:E121"/>
    <mergeCell ref="D125:E125"/>
    <mergeCell ref="F120:G120"/>
    <mergeCell ref="D120:E120"/>
    <mergeCell ref="D78:E78"/>
    <mergeCell ref="D79:E79"/>
    <mergeCell ref="D80:E80"/>
    <mergeCell ref="D119:E119"/>
    <mergeCell ref="D115:E115"/>
    <mergeCell ref="D116:E116"/>
    <mergeCell ref="D111:E111"/>
    <mergeCell ref="E99:G99"/>
    <mergeCell ref="E94:G94"/>
    <mergeCell ref="D81:E81"/>
    <mergeCell ref="E91:G91"/>
    <mergeCell ref="F119:G119"/>
    <mergeCell ref="F110:G110"/>
    <mergeCell ref="E90:G90"/>
    <mergeCell ref="E105:G105"/>
    <mergeCell ref="E100:G100"/>
    <mergeCell ref="E92:G92"/>
    <mergeCell ref="E93:G93"/>
    <mergeCell ref="E33:G33"/>
    <mergeCell ref="B55:C55"/>
    <mergeCell ref="B60:C60"/>
    <mergeCell ref="E55:G55"/>
    <mergeCell ref="E45:G45"/>
    <mergeCell ref="E50:G50"/>
    <mergeCell ref="E38:G38"/>
    <mergeCell ref="E39:G39"/>
    <mergeCell ref="D74:E74"/>
    <mergeCell ref="F72:G72"/>
    <mergeCell ref="D72:E72"/>
    <mergeCell ref="E47:G47"/>
    <mergeCell ref="E41:G41"/>
    <mergeCell ref="D70:E70"/>
    <mergeCell ref="B34:C34"/>
    <mergeCell ref="E48:G48"/>
    <mergeCell ref="E49:G49"/>
    <mergeCell ref="B61:C61"/>
    <mergeCell ref="B62:C62"/>
    <mergeCell ref="D76:E76"/>
    <mergeCell ref="F76:G76"/>
    <mergeCell ref="F78:G78"/>
    <mergeCell ref="F79:G79"/>
    <mergeCell ref="F80:G80"/>
    <mergeCell ref="F81:G81"/>
    <mergeCell ref="F75:G75"/>
    <mergeCell ref="D71:E71"/>
    <mergeCell ref="E43:G43"/>
    <mergeCell ref="D77:E77"/>
    <mergeCell ref="D73:E73"/>
    <mergeCell ref="E52:G52"/>
    <mergeCell ref="E53:G53"/>
    <mergeCell ref="E54:G54"/>
    <mergeCell ref="B89:G89"/>
    <mergeCell ref="F125:G125"/>
    <mergeCell ref="C6:D6"/>
    <mergeCell ref="C7:G7"/>
    <mergeCell ref="B9:C9"/>
    <mergeCell ref="D9:G9"/>
    <mergeCell ref="E98:G98"/>
    <mergeCell ref="F111:G111"/>
    <mergeCell ref="F112:G112"/>
    <mergeCell ref="B63:C63"/>
    <mergeCell ref="E95:G95"/>
    <mergeCell ref="E96:G96"/>
    <mergeCell ref="B69:G69"/>
    <mergeCell ref="F77:G77"/>
    <mergeCell ref="F87:G87"/>
    <mergeCell ref="E104:G104"/>
    <mergeCell ref="D112:E112"/>
    <mergeCell ref="B36:G36"/>
    <mergeCell ref="E40:G40"/>
    <mergeCell ref="E37:G37"/>
    <mergeCell ref="D75:E75"/>
    <mergeCell ref="B2:G2"/>
    <mergeCell ref="E6:F6"/>
    <mergeCell ref="E16:G16"/>
    <mergeCell ref="E17:G17"/>
    <mergeCell ref="C4:G4"/>
    <mergeCell ref="C5:D5"/>
    <mergeCell ref="F5:G5"/>
    <mergeCell ref="D8:G8"/>
    <mergeCell ref="B8:C8"/>
    <mergeCell ref="B15:G15"/>
    <mergeCell ref="C3:G3"/>
    <mergeCell ref="E10:F10"/>
    <mergeCell ref="E13:F13"/>
    <mergeCell ref="B10:C10"/>
    <mergeCell ref="B11:C11"/>
    <mergeCell ref="E11:F11"/>
    <mergeCell ref="B12:C12"/>
    <mergeCell ref="E12:F12"/>
    <mergeCell ref="C13:D13"/>
  </mergeCells>
  <phoneticPr fontId="3" type="noConversion"/>
  <conditionalFormatting sqref="D34 D55 D60:D63 C3:G4 C5:D5 F5:G5">
    <cfRule type="cellIs" dxfId="6" priority="1" stopIfTrue="1" operator="equal">
      <formula>0</formula>
    </cfRule>
  </conditionalFormatting>
  <dataValidations xWindow="359" yWindow="365" count="5">
    <dataValidation type="list" allowBlank="1" showInputMessage="1" showErrorMessage="1" errorTitle="Invalid Data!" promptTitle="Refrigerant Type" prompt="Select refrigerant from pull down list (or add new refrigerant type and GWP to lookup table in &quot;Information &amp; Guidance&quot; sheet if not listed. Ensure that you follow the instructions for formatting the data)" sqref="D10" xr:uid="{00000000-0002-0000-0700-000000000000}">
      <formula1>$H$2:$H$15</formula1>
    </dataValidation>
    <dataValidation type="decimal" allowBlank="1" showInputMessage="1" showErrorMessage="1" errorTitle="Invalid Data" promptTitle="Data Format" prompt="Vlaue must be numeric, between 0.5 and 10,000. Leave blank if not known" sqref="D11" xr:uid="{00000000-0002-0000-0700-000001000000}">
      <formula1>0.5</formula1>
      <formula2>10000</formula2>
    </dataValidation>
    <dataValidation type="date" allowBlank="1" showInputMessage="1" showErrorMessage="1" errorTitle="Invalid Data!" promptTitle="Date Format" prompt="Enter date in format dd/mm/yy or dd/mm/yyyy. Earliest date is 01/01/2000" sqref="B38:B54 B71:B87 B91:B107 B111:B127 D91:D107 B17:B33" xr:uid="{00000000-0002-0000-0700-000002000000}">
      <formula1>36526</formula1>
      <formula2>73050</formula2>
    </dataValidation>
    <dataValidation type="decimal" allowBlank="1" showInputMessage="1" showErrorMessage="1" errorTitle="Invalid Data!" promptTitle="Data Format" prompt="Value must be numeric, between 0.1 and 10,000. Leave blank if not known" sqref="D38:D54 D17:D33" xr:uid="{00000000-0002-0000-0700-000003000000}">
      <formula1>0.1</formula1>
      <formula2>10000</formula2>
    </dataValidation>
    <dataValidation type="decimal" allowBlank="1" showInputMessage="1" showErrorMessage="1" errorTitle="Invalid Data!" promptTitle="Data Format" prompt="Value must be numeric, between 0.1 and 10,000. Leave blank of not known" sqref="G10:G11" xr:uid="{00000000-0002-0000-0700-000004000000}">
      <formula1>0.1</formula1>
      <formula2>10000</formula2>
    </dataValidation>
  </dataValidations>
  <pageMargins left="0.98425196850393704" right="0.39370078740157483" top="0.98425196850393704" bottom="0.78740157480314965" header="0.70866141732283472" footer="0.51181102362204722"/>
  <pageSetup paperSize="9" scale="64" fitToHeight="2" orientation="portrait"/>
  <headerFooter alignWithMargins="0">
    <oddHeader>&amp;C&amp;14FGas Log - &amp;A</oddHeader>
    <oddFooter>&amp;L&amp;F&amp;CPage &amp;P of &amp;N&amp;RPrinted on &amp;D</oddFooter>
  </headerFooter>
  <rowBreaks count="1" manualBreakCount="1">
    <brk id="68" max="16383" man="1"/>
  </rowBreaks>
  <colBreaks count="1" manualBreakCount="1">
    <brk id="7" max="1048575" man="1"/>
  </col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H127"/>
  <sheetViews>
    <sheetView showGridLines="0" zoomScaleNormal="100" workbookViewId="0">
      <selection activeCell="E5" sqref="E5"/>
    </sheetView>
  </sheetViews>
  <sheetFormatPr defaultColWidth="11.42578125" defaultRowHeight="14.25" x14ac:dyDescent="0.2"/>
  <cols>
    <col min="1" max="1" width="3" style="37" customWidth="1"/>
    <col min="2" max="2" width="20.85546875" style="37" customWidth="1"/>
    <col min="3" max="3" width="29.42578125" style="37" customWidth="1"/>
    <col min="4" max="4" width="17.28515625" style="37" customWidth="1"/>
    <col min="5" max="5" width="20" style="37" customWidth="1"/>
    <col min="6" max="6" width="27" style="37" customWidth="1"/>
    <col min="7" max="7" width="23.42578125" style="37" customWidth="1"/>
    <col min="8" max="8" width="12.42578125" style="36" customWidth="1"/>
    <col min="9" max="16384" width="11.42578125" style="37"/>
  </cols>
  <sheetData>
    <row r="1" spans="2:8" x14ac:dyDescent="0.2">
      <c r="H1" s="120"/>
    </row>
    <row r="2" spans="2:8" ht="27" customHeight="1" x14ac:dyDescent="0.2">
      <c r="B2" s="223" t="s">
        <v>10</v>
      </c>
      <c r="C2" s="224"/>
      <c r="D2" s="224"/>
      <c r="E2" s="224"/>
      <c r="F2" s="224"/>
      <c r="G2" s="225"/>
      <c r="H2" s="120" t="str">
        <f>'Information &amp; Guidance'!L4</f>
        <v>R134a</v>
      </c>
    </row>
    <row r="3" spans="2:8" ht="18" customHeight="1" x14ac:dyDescent="0.2">
      <c r="B3" s="48" t="s">
        <v>151</v>
      </c>
      <c r="C3" s="233">
        <f>'FGas Log Summary'!C3</f>
        <v>0</v>
      </c>
      <c r="D3" s="233"/>
      <c r="E3" s="233"/>
      <c r="F3" s="233"/>
      <c r="G3" s="233"/>
      <c r="H3" s="50" t="str">
        <f>'Information &amp; Guidance'!L5</f>
        <v>R22</v>
      </c>
    </row>
    <row r="4" spans="2:8" ht="18" customHeight="1" x14ac:dyDescent="0.2">
      <c r="B4" s="48" t="s">
        <v>152</v>
      </c>
      <c r="C4" s="233">
        <f>'FGas Log Summary'!C4</f>
        <v>0</v>
      </c>
      <c r="D4" s="233"/>
      <c r="E4" s="233"/>
      <c r="F4" s="233"/>
      <c r="G4" s="233"/>
      <c r="H4" s="50" t="str">
        <f>'Information &amp; Guidance'!L6</f>
        <v>R403A</v>
      </c>
    </row>
    <row r="5" spans="2:8" ht="18" customHeight="1" x14ac:dyDescent="0.2">
      <c r="B5" s="48" t="s">
        <v>153</v>
      </c>
      <c r="C5" s="233">
        <f>'FGas Log Summary'!C5</f>
        <v>0</v>
      </c>
      <c r="D5" s="233"/>
      <c r="E5" s="156" t="s">
        <v>154</v>
      </c>
      <c r="F5" s="234">
        <f>'FGas Log Summary'!H5</f>
        <v>0</v>
      </c>
      <c r="G5" s="233"/>
      <c r="H5" s="50" t="str">
        <f>'Information &amp; Guidance'!L7</f>
        <v>R403B</v>
      </c>
    </row>
    <row r="6" spans="2:8" ht="18" customHeight="1" x14ac:dyDescent="0.2">
      <c r="B6" s="8" t="s">
        <v>23</v>
      </c>
      <c r="C6" s="275"/>
      <c r="D6" s="240"/>
      <c r="E6" s="226" t="s">
        <v>67</v>
      </c>
      <c r="F6" s="196"/>
      <c r="G6" s="68"/>
      <c r="H6" s="50" t="str">
        <f>'Information &amp; Guidance'!L8</f>
        <v>R404A</v>
      </c>
    </row>
    <row r="7" spans="2:8" ht="18" customHeight="1" x14ac:dyDescent="0.2">
      <c r="B7" s="47" t="s">
        <v>22</v>
      </c>
      <c r="C7" s="274"/>
      <c r="D7" s="242"/>
      <c r="E7" s="242"/>
      <c r="F7" s="242"/>
      <c r="G7" s="242"/>
      <c r="H7" s="50" t="str">
        <f>'Information &amp; Guidance'!L9</f>
        <v>R407C</v>
      </c>
    </row>
    <row r="8" spans="2:8" ht="18" customHeight="1" x14ac:dyDescent="0.2">
      <c r="B8" s="223" t="s">
        <v>86</v>
      </c>
      <c r="C8" s="238"/>
      <c r="D8" s="235"/>
      <c r="E8" s="236"/>
      <c r="F8" s="236"/>
      <c r="G8" s="237"/>
      <c r="H8" s="50" t="str">
        <f>'Information &amp; Guidance'!L10</f>
        <v>R408A</v>
      </c>
    </row>
    <row r="9" spans="2:8" ht="18" customHeight="1" x14ac:dyDescent="0.2">
      <c r="B9" s="226" t="s">
        <v>11</v>
      </c>
      <c r="C9" s="243"/>
      <c r="D9" s="235"/>
      <c r="E9" s="236"/>
      <c r="F9" s="236"/>
      <c r="G9" s="237"/>
      <c r="H9" s="50" t="str">
        <f>'Information &amp; Guidance'!L11</f>
        <v>R409A</v>
      </c>
    </row>
    <row r="10" spans="2:8" ht="18" customHeight="1" x14ac:dyDescent="0.2">
      <c r="B10" s="223" t="s">
        <v>12</v>
      </c>
      <c r="C10" s="238"/>
      <c r="D10" s="121"/>
      <c r="E10" s="272" t="s">
        <v>72</v>
      </c>
      <c r="F10" s="196"/>
      <c r="G10" s="69"/>
      <c r="H10" s="50" t="str">
        <f>'Information &amp; Guidance'!L12</f>
        <v>R410A</v>
      </c>
    </row>
    <row r="11" spans="2:8" ht="18" customHeight="1" x14ac:dyDescent="0.2">
      <c r="B11" s="223" t="s">
        <v>79</v>
      </c>
      <c r="C11" s="238"/>
      <c r="D11" s="121"/>
      <c r="E11" s="223" t="s">
        <v>82</v>
      </c>
      <c r="F11" s="251"/>
      <c r="G11" s="69"/>
      <c r="H11" s="50" t="str">
        <f>'Information &amp; Guidance'!L13</f>
        <v>R422D</v>
      </c>
    </row>
    <row r="12" spans="2:8" ht="18" customHeight="1" x14ac:dyDescent="0.2">
      <c r="B12" s="223" t="s">
        <v>80</v>
      </c>
      <c r="C12" s="238"/>
      <c r="D12" s="121"/>
      <c r="E12" s="223" t="s">
        <v>81</v>
      </c>
      <c r="F12" s="251"/>
      <c r="G12" s="69"/>
      <c r="H12" s="50" t="str">
        <f>'Information &amp; Guidance'!L14</f>
        <v>R407A</v>
      </c>
    </row>
    <row r="13" spans="2:8" ht="18" customHeight="1" x14ac:dyDescent="0.2">
      <c r="B13" s="8" t="s">
        <v>13</v>
      </c>
      <c r="C13" s="273"/>
      <c r="D13" s="273"/>
      <c r="E13" s="226" t="s">
        <v>14</v>
      </c>
      <c r="F13" s="243"/>
      <c r="G13" s="70"/>
      <c r="H13" s="50" t="str">
        <f>'Information &amp; Guidance'!L15</f>
        <v>R407F</v>
      </c>
    </row>
    <row r="14" spans="2:8" x14ac:dyDescent="0.2">
      <c r="B14" s="38"/>
      <c r="C14" s="38"/>
      <c r="D14" s="38"/>
      <c r="E14" s="39"/>
      <c r="F14" s="39"/>
      <c r="G14" s="39"/>
      <c r="H14" s="50" t="str">
        <f>'Information &amp; Guidance'!L16</f>
        <v>R448A</v>
      </c>
    </row>
    <row r="15" spans="2:8" ht="15" customHeight="1" x14ac:dyDescent="0.2">
      <c r="B15" s="223" t="s">
        <v>8</v>
      </c>
      <c r="C15" s="224"/>
      <c r="D15" s="224"/>
      <c r="E15" s="224"/>
      <c r="F15" s="224"/>
      <c r="G15" s="225"/>
      <c r="H15" s="120" t="str">
        <f>'Information &amp; Guidance'!L17</f>
        <v>R449A</v>
      </c>
    </row>
    <row r="16" spans="2:8" s="40" customFormat="1" ht="30" x14ac:dyDescent="0.2">
      <c r="B16" s="7" t="s">
        <v>74</v>
      </c>
      <c r="C16" s="7" t="s">
        <v>63</v>
      </c>
      <c r="D16" s="9" t="s">
        <v>37</v>
      </c>
      <c r="E16" s="227" t="s">
        <v>90</v>
      </c>
      <c r="F16" s="228"/>
      <c r="G16" s="229"/>
      <c r="H16" s="35" t="s">
        <v>37</v>
      </c>
    </row>
    <row r="17" spans="2:8" x14ac:dyDescent="0.2">
      <c r="B17" s="26"/>
      <c r="C17" s="30"/>
      <c r="D17" s="28"/>
      <c r="E17" s="230"/>
      <c r="F17" s="231"/>
      <c r="G17" s="232"/>
      <c r="H17" s="41">
        <f t="shared" ref="H17:H33" si="0">D17</f>
        <v>0</v>
      </c>
    </row>
    <row r="18" spans="2:8" x14ac:dyDescent="0.2">
      <c r="B18" s="26"/>
      <c r="C18" s="30"/>
      <c r="D18" s="28"/>
      <c r="E18" s="244"/>
      <c r="F18" s="245"/>
      <c r="G18" s="246"/>
      <c r="H18" s="41">
        <f t="shared" si="0"/>
        <v>0</v>
      </c>
    </row>
    <row r="19" spans="2:8" x14ac:dyDescent="0.2">
      <c r="B19" s="26"/>
      <c r="C19" s="30"/>
      <c r="D19" s="28"/>
      <c r="E19" s="244"/>
      <c r="F19" s="245"/>
      <c r="G19" s="246"/>
      <c r="H19" s="41">
        <f t="shared" si="0"/>
        <v>0</v>
      </c>
    </row>
    <row r="20" spans="2:8" x14ac:dyDescent="0.2">
      <c r="B20" s="26"/>
      <c r="C20" s="30"/>
      <c r="D20" s="28"/>
      <c r="E20" s="244"/>
      <c r="F20" s="245"/>
      <c r="G20" s="246"/>
      <c r="H20" s="41">
        <f t="shared" si="0"/>
        <v>0</v>
      </c>
    </row>
    <row r="21" spans="2:8" x14ac:dyDescent="0.2">
      <c r="B21" s="26"/>
      <c r="C21" s="30"/>
      <c r="D21" s="28"/>
      <c r="E21" s="244"/>
      <c r="F21" s="245"/>
      <c r="G21" s="246"/>
      <c r="H21" s="41">
        <f t="shared" si="0"/>
        <v>0</v>
      </c>
    </row>
    <row r="22" spans="2:8" x14ac:dyDescent="0.2">
      <c r="B22" s="26"/>
      <c r="C22" s="30"/>
      <c r="D22" s="28"/>
      <c r="E22" s="244"/>
      <c r="F22" s="245"/>
      <c r="G22" s="246"/>
      <c r="H22" s="41">
        <f t="shared" si="0"/>
        <v>0</v>
      </c>
    </row>
    <row r="23" spans="2:8" x14ac:dyDescent="0.2">
      <c r="B23" s="26"/>
      <c r="C23" s="30"/>
      <c r="D23" s="28"/>
      <c r="E23" s="244"/>
      <c r="F23" s="245"/>
      <c r="G23" s="246"/>
      <c r="H23" s="41">
        <f t="shared" si="0"/>
        <v>0</v>
      </c>
    </row>
    <row r="24" spans="2:8" x14ac:dyDescent="0.2">
      <c r="B24" s="26"/>
      <c r="C24" s="30"/>
      <c r="D24" s="28"/>
      <c r="E24" s="244"/>
      <c r="F24" s="245"/>
      <c r="G24" s="246"/>
      <c r="H24" s="41">
        <f t="shared" si="0"/>
        <v>0</v>
      </c>
    </row>
    <row r="25" spans="2:8" x14ac:dyDescent="0.2">
      <c r="B25" s="26"/>
      <c r="C25" s="30"/>
      <c r="D25" s="28"/>
      <c r="E25" s="244"/>
      <c r="F25" s="245"/>
      <c r="G25" s="246"/>
      <c r="H25" s="41">
        <f t="shared" si="0"/>
        <v>0</v>
      </c>
    </row>
    <row r="26" spans="2:8" x14ac:dyDescent="0.2">
      <c r="B26" s="26"/>
      <c r="C26" s="30"/>
      <c r="D26" s="28"/>
      <c r="E26" s="244"/>
      <c r="F26" s="245"/>
      <c r="G26" s="246"/>
      <c r="H26" s="41">
        <f t="shared" si="0"/>
        <v>0</v>
      </c>
    </row>
    <row r="27" spans="2:8" x14ac:dyDescent="0.2">
      <c r="B27" s="26"/>
      <c r="C27" s="30"/>
      <c r="D27" s="28"/>
      <c r="E27" s="244"/>
      <c r="F27" s="245"/>
      <c r="G27" s="246"/>
      <c r="H27" s="41">
        <f t="shared" si="0"/>
        <v>0</v>
      </c>
    </row>
    <row r="28" spans="2:8" x14ac:dyDescent="0.2">
      <c r="B28" s="26"/>
      <c r="C28" s="30"/>
      <c r="D28" s="28"/>
      <c r="E28" s="244"/>
      <c r="F28" s="245"/>
      <c r="G28" s="246"/>
      <c r="H28" s="41">
        <f t="shared" si="0"/>
        <v>0</v>
      </c>
    </row>
    <row r="29" spans="2:8" x14ac:dyDescent="0.2">
      <c r="B29" s="26"/>
      <c r="C29" s="30"/>
      <c r="D29" s="28"/>
      <c r="E29" s="244"/>
      <c r="F29" s="245"/>
      <c r="G29" s="246"/>
      <c r="H29" s="41">
        <f t="shared" si="0"/>
        <v>0</v>
      </c>
    </row>
    <row r="30" spans="2:8" x14ac:dyDescent="0.2">
      <c r="B30" s="26"/>
      <c r="C30" s="30"/>
      <c r="D30" s="28"/>
      <c r="E30" s="244"/>
      <c r="F30" s="245"/>
      <c r="G30" s="246"/>
      <c r="H30" s="41">
        <f t="shared" si="0"/>
        <v>0</v>
      </c>
    </row>
    <row r="31" spans="2:8" x14ac:dyDescent="0.2">
      <c r="B31" s="26"/>
      <c r="C31" s="30"/>
      <c r="D31" s="28"/>
      <c r="E31" s="244"/>
      <c r="F31" s="245"/>
      <c r="G31" s="246"/>
      <c r="H31" s="41">
        <f t="shared" si="0"/>
        <v>0</v>
      </c>
    </row>
    <row r="32" spans="2:8" x14ac:dyDescent="0.2">
      <c r="B32" s="26"/>
      <c r="C32" s="30"/>
      <c r="D32" s="28"/>
      <c r="E32" s="244"/>
      <c r="F32" s="245"/>
      <c r="G32" s="246"/>
      <c r="H32" s="41">
        <f t="shared" si="0"/>
        <v>0</v>
      </c>
    </row>
    <row r="33" spans="2:8" ht="15" thickBot="1" x14ac:dyDescent="0.25">
      <c r="B33" s="27"/>
      <c r="C33" s="31"/>
      <c r="D33" s="29"/>
      <c r="E33" s="247"/>
      <c r="F33" s="248"/>
      <c r="G33" s="249"/>
      <c r="H33" s="41">
        <f t="shared" si="0"/>
        <v>0</v>
      </c>
    </row>
    <row r="34" spans="2:8" ht="15.75" thickTop="1" x14ac:dyDescent="0.2">
      <c r="B34" s="256" t="s">
        <v>64</v>
      </c>
      <c r="C34" s="257"/>
      <c r="D34" s="51">
        <f>SUM(D17:D33)</f>
        <v>0</v>
      </c>
      <c r="E34" s="259"/>
      <c r="F34" s="260"/>
      <c r="G34" s="261"/>
    </row>
    <row r="35" spans="2:8" ht="15" x14ac:dyDescent="0.2">
      <c r="B35" s="42"/>
      <c r="C35" s="42"/>
      <c r="D35" s="42"/>
      <c r="E35" s="6"/>
      <c r="F35" s="43"/>
      <c r="G35" s="39"/>
    </row>
    <row r="36" spans="2:8" ht="15" x14ac:dyDescent="0.2">
      <c r="B36" s="223" t="s">
        <v>9</v>
      </c>
      <c r="C36" s="224"/>
      <c r="D36" s="224"/>
      <c r="E36" s="224"/>
      <c r="F36" s="224"/>
      <c r="G36" s="225"/>
    </row>
    <row r="37" spans="2:8" s="40" customFormat="1" ht="45" customHeight="1" x14ac:dyDescent="0.2">
      <c r="B37" s="7" t="s">
        <v>74</v>
      </c>
      <c r="C37" s="7" t="s">
        <v>63</v>
      </c>
      <c r="D37" s="9" t="s">
        <v>38</v>
      </c>
      <c r="E37" s="227" t="s">
        <v>20</v>
      </c>
      <c r="F37" s="228"/>
      <c r="G37" s="229"/>
      <c r="H37" s="35" t="s">
        <v>38</v>
      </c>
    </row>
    <row r="38" spans="2:8" x14ac:dyDescent="0.2">
      <c r="B38" s="26"/>
      <c r="C38" s="30"/>
      <c r="D38" s="28"/>
      <c r="E38" s="230"/>
      <c r="F38" s="231"/>
      <c r="G38" s="232"/>
      <c r="H38" s="41">
        <f t="shared" ref="H38:H54" si="1">-D38</f>
        <v>0</v>
      </c>
    </row>
    <row r="39" spans="2:8" x14ac:dyDescent="0.2">
      <c r="B39" s="26"/>
      <c r="C39" s="30"/>
      <c r="D39" s="28"/>
      <c r="E39" s="244"/>
      <c r="F39" s="245"/>
      <c r="G39" s="246"/>
      <c r="H39" s="41">
        <f t="shared" si="1"/>
        <v>0</v>
      </c>
    </row>
    <row r="40" spans="2:8" x14ac:dyDescent="0.2">
      <c r="B40" s="26"/>
      <c r="C40" s="30"/>
      <c r="D40" s="28"/>
      <c r="E40" s="244"/>
      <c r="F40" s="245"/>
      <c r="G40" s="246"/>
      <c r="H40" s="41">
        <f t="shared" si="1"/>
        <v>0</v>
      </c>
    </row>
    <row r="41" spans="2:8" x14ac:dyDescent="0.2">
      <c r="B41" s="26"/>
      <c r="C41" s="30"/>
      <c r="D41" s="28"/>
      <c r="E41" s="244"/>
      <c r="F41" s="245"/>
      <c r="G41" s="246"/>
      <c r="H41" s="41">
        <f t="shared" si="1"/>
        <v>0</v>
      </c>
    </row>
    <row r="42" spans="2:8" x14ac:dyDescent="0.2">
      <c r="B42" s="26"/>
      <c r="C42" s="30"/>
      <c r="D42" s="28"/>
      <c r="E42" s="244"/>
      <c r="F42" s="245"/>
      <c r="G42" s="246"/>
      <c r="H42" s="41">
        <f t="shared" si="1"/>
        <v>0</v>
      </c>
    </row>
    <row r="43" spans="2:8" x14ac:dyDescent="0.2">
      <c r="B43" s="26"/>
      <c r="C43" s="30"/>
      <c r="D43" s="28"/>
      <c r="E43" s="244"/>
      <c r="F43" s="245"/>
      <c r="G43" s="246"/>
      <c r="H43" s="41">
        <f t="shared" si="1"/>
        <v>0</v>
      </c>
    </row>
    <row r="44" spans="2:8" x14ac:dyDescent="0.2">
      <c r="B44" s="26"/>
      <c r="C44" s="30"/>
      <c r="D44" s="28"/>
      <c r="E44" s="244"/>
      <c r="F44" s="245"/>
      <c r="G44" s="246"/>
      <c r="H44" s="41">
        <f t="shared" si="1"/>
        <v>0</v>
      </c>
    </row>
    <row r="45" spans="2:8" x14ac:dyDescent="0.2">
      <c r="B45" s="26"/>
      <c r="C45" s="30"/>
      <c r="D45" s="28"/>
      <c r="E45" s="244"/>
      <c r="F45" s="245"/>
      <c r="G45" s="246"/>
      <c r="H45" s="41">
        <f t="shared" si="1"/>
        <v>0</v>
      </c>
    </row>
    <row r="46" spans="2:8" x14ac:dyDescent="0.2">
      <c r="B46" s="26"/>
      <c r="C46" s="30"/>
      <c r="D46" s="28"/>
      <c r="E46" s="244"/>
      <c r="F46" s="245"/>
      <c r="G46" s="246"/>
      <c r="H46" s="41">
        <f t="shared" si="1"/>
        <v>0</v>
      </c>
    </row>
    <row r="47" spans="2:8" x14ac:dyDescent="0.2">
      <c r="B47" s="26"/>
      <c r="C47" s="30"/>
      <c r="D47" s="28"/>
      <c r="E47" s="244"/>
      <c r="F47" s="245"/>
      <c r="G47" s="246"/>
      <c r="H47" s="41">
        <f t="shared" si="1"/>
        <v>0</v>
      </c>
    </row>
    <row r="48" spans="2:8" x14ac:dyDescent="0.2">
      <c r="B48" s="26"/>
      <c r="C48" s="30"/>
      <c r="D48" s="28"/>
      <c r="E48" s="244"/>
      <c r="F48" s="245"/>
      <c r="G48" s="246"/>
      <c r="H48" s="41">
        <f t="shared" si="1"/>
        <v>0</v>
      </c>
    </row>
    <row r="49" spans="2:8" x14ac:dyDescent="0.2">
      <c r="B49" s="26"/>
      <c r="C49" s="30"/>
      <c r="D49" s="28"/>
      <c r="E49" s="244"/>
      <c r="F49" s="245"/>
      <c r="G49" s="246"/>
      <c r="H49" s="41">
        <f t="shared" si="1"/>
        <v>0</v>
      </c>
    </row>
    <row r="50" spans="2:8" x14ac:dyDescent="0.2">
      <c r="B50" s="26"/>
      <c r="C50" s="30"/>
      <c r="D50" s="28"/>
      <c r="E50" s="244"/>
      <c r="F50" s="245"/>
      <c r="G50" s="246"/>
      <c r="H50" s="41">
        <f t="shared" si="1"/>
        <v>0</v>
      </c>
    </row>
    <row r="51" spans="2:8" x14ac:dyDescent="0.2">
      <c r="B51" s="26"/>
      <c r="C51" s="30"/>
      <c r="D51" s="28"/>
      <c r="E51" s="244"/>
      <c r="F51" s="245"/>
      <c r="G51" s="246"/>
      <c r="H51" s="41">
        <f t="shared" si="1"/>
        <v>0</v>
      </c>
    </row>
    <row r="52" spans="2:8" x14ac:dyDescent="0.2">
      <c r="B52" s="26"/>
      <c r="C52" s="30"/>
      <c r="D52" s="28"/>
      <c r="E52" s="244"/>
      <c r="F52" s="245"/>
      <c r="G52" s="246"/>
      <c r="H52" s="41">
        <f t="shared" si="1"/>
        <v>0</v>
      </c>
    </row>
    <row r="53" spans="2:8" x14ac:dyDescent="0.2">
      <c r="B53" s="26"/>
      <c r="C53" s="30"/>
      <c r="D53" s="28"/>
      <c r="E53" s="244"/>
      <c r="F53" s="245"/>
      <c r="G53" s="246"/>
      <c r="H53" s="41">
        <f t="shared" si="1"/>
        <v>0</v>
      </c>
    </row>
    <row r="54" spans="2:8" ht="15" thickBot="1" x14ac:dyDescent="0.25">
      <c r="B54" s="26"/>
      <c r="C54" s="32"/>
      <c r="D54" s="28"/>
      <c r="E54" s="247"/>
      <c r="F54" s="248"/>
      <c r="G54" s="249"/>
      <c r="H54" s="41">
        <f t="shared" si="1"/>
        <v>0</v>
      </c>
    </row>
    <row r="55" spans="2:8" ht="15.75" thickTop="1" x14ac:dyDescent="0.2">
      <c r="B55" s="256" t="s">
        <v>65</v>
      </c>
      <c r="C55" s="257"/>
      <c r="D55" s="52">
        <f>SUM(D38:D54)</f>
        <v>0</v>
      </c>
      <c r="E55" s="259"/>
      <c r="F55" s="260"/>
      <c r="G55" s="261"/>
    </row>
    <row r="56" spans="2:8" x14ac:dyDescent="0.2">
      <c r="B56" s="45"/>
      <c r="C56" s="45"/>
      <c r="E56" s="44"/>
    </row>
    <row r="57" spans="2:8" x14ac:dyDescent="0.2">
      <c r="B57" s="45"/>
      <c r="C57" s="45"/>
      <c r="E57" s="44"/>
    </row>
    <row r="58" spans="2:8" x14ac:dyDescent="0.2">
      <c r="B58" s="45"/>
      <c r="C58" s="45"/>
      <c r="E58" s="44"/>
    </row>
    <row r="59" spans="2:8" x14ac:dyDescent="0.2">
      <c r="B59" s="45"/>
      <c r="C59" s="45"/>
      <c r="E59" s="44"/>
    </row>
    <row r="60" spans="2:8" ht="28.5" customHeight="1" x14ac:dyDescent="0.2">
      <c r="B60" s="258" t="s">
        <v>66</v>
      </c>
      <c r="C60" s="253"/>
      <c r="D60" s="53">
        <f>(D34-D55)</f>
        <v>0</v>
      </c>
      <c r="E60" s="44"/>
    </row>
    <row r="61" spans="2:8" ht="29.25" customHeight="1" x14ac:dyDescent="0.2">
      <c r="B61" s="252" t="s">
        <v>21</v>
      </c>
      <c r="C61" s="253"/>
      <c r="D61" s="54">
        <f>IF(G10&gt;0,D60/G10,0)</f>
        <v>0</v>
      </c>
      <c r="E61" s="44"/>
    </row>
    <row r="62" spans="2:8" ht="28.5" customHeight="1" x14ac:dyDescent="0.2">
      <c r="B62" s="252" t="s">
        <v>62</v>
      </c>
      <c r="C62" s="253"/>
      <c r="D62" s="152">
        <f>MIN(B17:B33,B38:B54)</f>
        <v>0</v>
      </c>
      <c r="E62" s="44"/>
    </row>
    <row r="63" spans="2:8" ht="30.75" customHeight="1" x14ac:dyDescent="0.2">
      <c r="B63" s="252" t="s">
        <v>71</v>
      </c>
      <c r="C63" s="253"/>
      <c r="D63" s="152">
        <f>MAX(B17:B33,B38:B54)</f>
        <v>0</v>
      </c>
      <c r="E63" s="44"/>
    </row>
    <row r="64" spans="2:8" x14ac:dyDescent="0.2">
      <c r="B64" s="45"/>
      <c r="C64" s="45"/>
      <c r="E64" s="44"/>
    </row>
    <row r="65" spans="2:7" x14ac:dyDescent="0.2">
      <c r="B65" s="45"/>
      <c r="C65" s="45"/>
      <c r="E65" s="44"/>
    </row>
    <row r="66" spans="2:7" x14ac:dyDescent="0.2">
      <c r="B66" s="45"/>
      <c r="C66" s="45"/>
      <c r="E66" s="44"/>
    </row>
    <row r="67" spans="2:7" x14ac:dyDescent="0.2">
      <c r="B67" s="45"/>
      <c r="C67" s="45"/>
      <c r="E67" s="44"/>
    </row>
    <row r="68" spans="2:7" x14ac:dyDescent="0.2">
      <c r="B68" s="45"/>
      <c r="C68" s="45"/>
      <c r="E68" s="44"/>
    </row>
    <row r="69" spans="2:7" ht="15" x14ac:dyDescent="0.2">
      <c r="B69" s="223" t="s">
        <v>15</v>
      </c>
      <c r="C69" s="224"/>
      <c r="D69" s="224"/>
      <c r="E69" s="224"/>
      <c r="F69" s="224"/>
      <c r="G69" s="225"/>
    </row>
    <row r="70" spans="2:7" ht="35.25" customHeight="1" x14ac:dyDescent="0.2">
      <c r="B70" s="7" t="s">
        <v>74</v>
      </c>
      <c r="C70" s="7" t="s">
        <v>63</v>
      </c>
      <c r="D70" s="270" t="s">
        <v>16</v>
      </c>
      <c r="E70" s="271"/>
      <c r="F70" s="227" t="s">
        <v>88</v>
      </c>
      <c r="G70" s="229"/>
    </row>
    <row r="71" spans="2:7" x14ac:dyDescent="0.2">
      <c r="B71" s="26"/>
      <c r="C71" s="30"/>
      <c r="D71" s="230"/>
      <c r="E71" s="231"/>
      <c r="F71" s="230"/>
      <c r="G71" s="232"/>
    </row>
    <row r="72" spans="2:7" x14ac:dyDescent="0.2">
      <c r="B72" s="26"/>
      <c r="C72" s="30"/>
      <c r="D72" s="244"/>
      <c r="E72" s="245"/>
      <c r="F72" s="244"/>
      <c r="G72" s="246"/>
    </row>
    <row r="73" spans="2:7" x14ac:dyDescent="0.2">
      <c r="B73" s="26"/>
      <c r="C73" s="30"/>
      <c r="D73" s="244"/>
      <c r="E73" s="245"/>
      <c r="F73" s="244"/>
      <c r="G73" s="246"/>
    </row>
    <row r="74" spans="2:7" x14ac:dyDescent="0.2">
      <c r="B74" s="26"/>
      <c r="C74" s="30"/>
      <c r="D74" s="244"/>
      <c r="E74" s="245"/>
      <c r="F74" s="244"/>
      <c r="G74" s="246"/>
    </row>
    <row r="75" spans="2:7" x14ac:dyDescent="0.2">
      <c r="B75" s="26"/>
      <c r="C75" s="30"/>
      <c r="D75" s="244"/>
      <c r="E75" s="245"/>
      <c r="F75" s="244"/>
      <c r="G75" s="246"/>
    </row>
    <row r="76" spans="2:7" x14ac:dyDescent="0.2">
      <c r="B76" s="26"/>
      <c r="C76" s="30"/>
      <c r="D76" s="244"/>
      <c r="E76" s="245"/>
      <c r="F76" s="244"/>
      <c r="G76" s="246"/>
    </row>
    <row r="77" spans="2:7" x14ac:dyDescent="0.2">
      <c r="B77" s="26"/>
      <c r="C77" s="30"/>
      <c r="D77" s="244"/>
      <c r="E77" s="245"/>
      <c r="F77" s="244"/>
      <c r="G77" s="246"/>
    </row>
    <row r="78" spans="2:7" x14ac:dyDescent="0.2">
      <c r="B78" s="26"/>
      <c r="C78" s="30"/>
      <c r="D78" s="244"/>
      <c r="E78" s="245"/>
      <c r="F78" s="244"/>
      <c r="G78" s="246"/>
    </row>
    <row r="79" spans="2:7" x14ac:dyDescent="0.2">
      <c r="B79" s="26"/>
      <c r="C79" s="30"/>
      <c r="D79" s="244"/>
      <c r="E79" s="245"/>
      <c r="F79" s="244"/>
      <c r="G79" s="246"/>
    </row>
    <row r="80" spans="2:7" x14ac:dyDescent="0.2">
      <c r="B80" s="26"/>
      <c r="C80" s="30"/>
      <c r="D80" s="244"/>
      <c r="E80" s="245"/>
      <c r="F80" s="244"/>
      <c r="G80" s="246"/>
    </row>
    <row r="81" spans="2:8" x14ac:dyDescent="0.2">
      <c r="B81" s="26"/>
      <c r="C81" s="30"/>
      <c r="D81" s="244"/>
      <c r="E81" s="245"/>
      <c r="F81" s="244"/>
      <c r="G81" s="246"/>
    </row>
    <row r="82" spans="2:8" x14ac:dyDescent="0.2">
      <c r="B82" s="26"/>
      <c r="C82" s="30"/>
      <c r="D82" s="244"/>
      <c r="E82" s="245"/>
      <c r="F82" s="244"/>
      <c r="G82" s="246"/>
    </row>
    <row r="83" spans="2:8" x14ac:dyDescent="0.2">
      <c r="B83" s="26"/>
      <c r="C83" s="30"/>
      <c r="D83" s="244"/>
      <c r="E83" s="245"/>
      <c r="F83" s="244"/>
      <c r="G83" s="246"/>
    </row>
    <row r="84" spans="2:8" x14ac:dyDescent="0.2">
      <c r="B84" s="26"/>
      <c r="C84" s="30"/>
      <c r="D84" s="244"/>
      <c r="E84" s="245"/>
      <c r="F84" s="244"/>
      <c r="G84" s="246"/>
    </row>
    <row r="85" spans="2:8" x14ac:dyDescent="0.2">
      <c r="B85" s="26"/>
      <c r="C85" s="30"/>
      <c r="D85" s="244"/>
      <c r="E85" s="245"/>
      <c r="F85" s="244"/>
      <c r="G85" s="246"/>
    </row>
    <row r="86" spans="2:8" x14ac:dyDescent="0.2">
      <c r="B86" s="26"/>
      <c r="C86" s="30"/>
      <c r="D86" s="244"/>
      <c r="E86" s="245"/>
      <c r="F86" s="244"/>
      <c r="G86" s="246"/>
    </row>
    <row r="87" spans="2:8" x14ac:dyDescent="0.2">
      <c r="B87" s="26"/>
      <c r="C87" s="33"/>
      <c r="D87" s="254"/>
      <c r="E87" s="266"/>
      <c r="F87" s="254"/>
      <c r="G87" s="264"/>
    </row>
    <row r="88" spans="2:8" x14ac:dyDescent="0.2">
      <c r="E88" s="44"/>
    </row>
    <row r="89" spans="2:8" ht="15" x14ac:dyDescent="0.2">
      <c r="B89" s="223" t="s">
        <v>87</v>
      </c>
      <c r="C89" s="224"/>
      <c r="D89" s="224"/>
      <c r="E89" s="224"/>
      <c r="F89" s="224"/>
      <c r="G89" s="225"/>
    </row>
    <row r="90" spans="2:8" s="40" customFormat="1" ht="32.25" customHeight="1" x14ac:dyDescent="0.2">
      <c r="B90" s="7" t="s">
        <v>74</v>
      </c>
      <c r="C90" s="7" t="s">
        <v>63</v>
      </c>
      <c r="D90" s="9" t="s">
        <v>75</v>
      </c>
      <c r="E90" s="227" t="s">
        <v>17</v>
      </c>
      <c r="F90" s="228"/>
      <c r="G90" s="229"/>
      <c r="H90" s="46"/>
    </row>
    <row r="91" spans="2:8" x14ac:dyDescent="0.2">
      <c r="B91" s="26"/>
      <c r="C91" s="34"/>
      <c r="D91" s="26"/>
      <c r="E91" s="230"/>
      <c r="F91" s="231"/>
      <c r="G91" s="232"/>
    </row>
    <row r="92" spans="2:8" x14ac:dyDescent="0.2">
      <c r="B92" s="26"/>
      <c r="C92" s="30"/>
      <c r="D92" s="26"/>
      <c r="E92" s="244"/>
      <c r="F92" s="245"/>
      <c r="G92" s="246"/>
    </row>
    <row r="93" spans="2:8" x14ac:dyDescent="0.2">
      <c r="B93" s="26"/>
      <c r="C93" s="30"/>
      <c r="D93" s="26"/>
      <c r="E93" s="244"/>
      <c r="F93" s="245"/>
      <c r="G93" s="246"/>
    </row>
    <row r="94" spans="2:8" x14ac:dyDescent="0.2">
      <c r="B94" s="26"/>
      <c r="C94" s="30"/>
      <c r="D94" s="26"/>
      <c r="E94" s="244"/>
      <c r="F94" s="245"/>
      <c r="G94" s="246"/>
    </row>
    <row r="95" spans="2:8" x14ac:dyDescent="0.2">
      <c r="B95" s="26"/>
      <c r="C95" s="30"/>
      <c r="D95" s="26"/>
      <c r="E95" s="244"/>
      <c r="F95" s="245"/>
      <c r="G95" s="246"/>
    </row>
    <row r="96" spans="2:8" x14ac:dyDescent="0.2">
      <c r="B96" s="26"/>
      <c r="C96" s="30"/>
      <c r="D96" s="26"/>
      <c r="E96" s="244"/>
      <c r="F96" s="245"/>
      <c r="G96" s="246"/>
    </row>
    <row r="97" spans="2:7" x14ac:dyDescent="0.2">
      <c r="B97" s="26"/>
      <c r="C97" s="30"/>
      <c r="D97" s="26"/>
      <c r="E97" s="244"/>
      <c r="F97" s="245"/>
      <c r="G97" s="246"/>
    </row>
    <row r="98" spans="2:7" x14ac:dyDescent="0.2">
      <c r="B98" s="26"/>
      <c r="C98" s="30"/>
      <c r="D98" s="26"/>
      <c r="E98" s="244"/>
      <c r="F98" s="245"/>
      <c r="G98" s="246"/>
    </row>
    <row r="99" spans="2:7" x14ac:dyDescent="0.2">
      <c r="B99" s="26"/>
      <c r="C99" s="30"/>
      <c r="D99" s="26"/>
      <c r="E99" s="244"/>
      <c r="F99" s="245"/>
      <c r="G99" s="246"/>
    </row>
    <row r="100" spans="2:7" x14ac:dyDescent="0.2">
      <c r="B100" s="26"/>
      <c r="C100" s="30"/>
      <c r="D100" s="26"/>
      <c r="E100" s="244"/>
      <c r="F100" s="245"/>
      <c r="G100" s="246"/>
    </row>
    <row r="101" spans="2:7" x14ac:dyDescent="0.2">
      <c r="B101" s="26"/>
      <c r="C101" s="30"/>
      <c r="D101" s="26"/>
      <c r="E101" s="244"/>
      <c r="F101" s="245"/>
      <c r="G101" s="246"/>
    </row>
    <row r="102" spans="2:7" x14ac:dyDescent="0.2">
      <c r="B102" s="26"/>
      <c r="C102" s="30"/>
      <c r="D102" s="26"/>
      <c r="E102" s="244"/>
      <c r="F102" s="245"/>
      <c r="G102" s="246"/>
    </row>
    <row r="103" spans="2:7" x14ac:dyDescent="0.2">
      <c r="B103" s="26"/>
      <c r="C103" s="30"/>
      <c r="D103" s="26"/>
      <c r="E103" s="244"/>
      <c r="F103" s="245"/>
      <c r="G103" s="246"/>
    </row>
    <row r="104" spans="2:7" x14ac:dyDescent="0.2">
      <c r="B104" s="26"/>
      <c r="C104" s="30"/>
      <c r="D104" s="26"/>
      <c r="E104" s="244"/>
      <c r="F104" s="245"/>
      <c r="G104" s="246"/>
    </row>
    <row r="105" spans="2:7" x14ac:dyDescent="0.2">
      <c r="B105" s="26"/>
      <c r="C105" s="30"/>
      <c r="D105" s="26"/>
      <c r="E105" s="244"/>
      <c r="F105" s="245"/>
      <c r="G105" s="246"/>
    </row>
    <row r="106" spans="2:7" x14ac:dyDescent="0.2">
      <c r="B106" s="26"/>
      <c r="C106" s="30"/>
      <c r="D106" s="26"/>
      <c r="E106" s="244"/>
      <c r="F106" s="245"/>
      <c r="G106" s="246"/>
    </row>
    <row r="107" spans="2:7" x14ac:dyDescent="0.2">
      <c r="B107" s="26"/>
      <c r="C107" s="33"/>
      <c r="D107" s="26"/>
      <c r="E107" s="254"/>
      <c r="F107" s="266"/>
      <c r="G107" s="264"/>
    </row>
    <row r="109" spans="2:7" ht="15" x14ac:dyDescent="0.2">
      <c r="B109" s="223" t="s">
        <v>89</v>
      </c>
      <c r="C109" s="224"/>
      <c r="D109" s="224"/>
      <c r="E109" s="224"/>
      <c r="F109" s="224"/>
      <c r="G109" s="225"/>
    </row>
    <row r="110" spans="2:7" ht="15" x14ac:dyDescent="0.2">
      <c r="B110" s="7" t="s">
        <v>74</v>
      </c>
      <c r="C110" s="7" t="s">
        <v>63</v>
      </c>
      <c r="D110" s="263" t="s">
        <v>18</v>
      </c>
      <c r="E110" s="251"/>
      <c r="F110" s="263" t="s">
        <v>19</v>
      </c>
      <c r="G110" s="269"/>
    </row>
    <row r="111" spans="2:7" x14ac:dyDescent="0.2">
      <c r="B111" s="26"/>
      <c r="C111" s="30"/>
      <c r="D111" s="230"/>
      <c r="E111" s="268"/>
      <c r="F111" s="230"/>
      <c r="G111" s="267"/>
    </row>
    <row r="112" spans="2:7" x14ac:dyDescent="0.2">
      <c r="B112" s="26"/>
      <c r="C112" s="30"/>
      <c r="D112" s="244"/>
      <c r="E112" s="262"/>
      <c r="F112" s="244"/>
      <c r="G112" s="250"/>
    </row>
    <row r="113" spans="2:7" x14ac:dyDescent="0.2">
      <c r="B113" s="26"/>
      <c r="C113" s="30"/>
      <c r="D113" s="244"/>
      <c r="E113" s="262"/>
      <c r="F113" s="244"/>
      <c r="G113" s="250"/>
    </row>
    <row r="114" spans="2:7" x14ac:dyDescent="0.2">
      <c r="B114" s="26"/>
      <c r="C114" s="30"/>
      <c r="D114" s="244"/>
      <c r="E114" s="262"/>
      <c r="F114" s="244"/>
      <c r="G114" s="250"/>
    </row>
    <row r="115" spans="2:7" x14ac:dyDescent="0.2">
      <c r="B115" s="26"/>
      <c r="C115" s="30"/>
      <c r="D115" s="244"/>
      <c r="E115" s="262"/>
      <c r="F115" s="244"/>
      <c r="G115" s="250"/>
    </row>
    <row r="116" spans="2:7" x14ac:dyDescent="0.2">
      <c r="B116" s="26"/>
      <c r="C116" s="30"/>
      <c r="D116" s="244"/>
      <c r="E116" s="262"/>
      <c r="F116" s="244"/>
      <c r="G116" s="250"/>
    </row>
    <row r="117" spans="2:7" x14ac:dyDescent="0.2">
      <c r="B117" s="26"/>
      <c r="C117" s="30"/>
      <c r="D117" s="244"/>
      <c r="E117" s="262"/>
      <c r="F117" s="244"/>
      <c r="G117" s="250"/>
    </row>
    <row r="118" spans="2:7" x14ac:dyDescent="0.2">
      <c r="B118" s="26"/>
      <c r="C118" s="30"/>
      <c r="D118" s="244"/>
      <c r="E118" s="262"/>
      <c r="F118" s="244"/>
      <c r="G118" s="250"/>
    </row>
    <row r="119" spans="2:7" x14ac:dyDescent="0.2">
      <c r="B119" s="26"/>
      <c r="C119" s="30"/>
      <c r="D119" s="244"/>
      <c r="E119" s="262"/>
      <c r="F119" s="244"/>
      <c r="G119" s="250"/>
    </row>
    <row r="120" spans="2:7" x14ac:dyDescent="0.2">
      <c r="B120" s="26"/>
      <c r="C120" s="30"/>
      <c r="D120" s="244"/>
      <c r="E120" s="262"/>
      <c r="F120" s="244"/>
      <c r="G120" s="250"/>
    </row>
    <row r="121" spans="2:7" x14ac:dyDescent="0.2">
      <c r="B121" s="26"/>
      <c r="C121" s="30"/>
      <c r="D121" s="244"/>
      <c r="E121" s="262"/>
      <c r="F121" s="244"/>
      <c r="G121" s="250"/>
    </row>
    <row r="122" spans="2:7" x14ac:dyDescent="0.2">
      <c r="B122" s="26"/>
      <c r="C122" s="30"/>
      <c r="D122" s="244"/>
      <c r="E122" s="262"/>
      <c r="F122" s="244"/>
      <c r="G122" s="250"/>
    </row>
    <row r="123" spans="2:7" x14ac:dyDescent="0.2">
      <c r="B123" s="26"/>
      <c r="C123" s="30"/>
      <c r="D123" s="244"/>
      <c r="E123" s="262"/>
      <c r="F123" s="244"/>
      <c r="G123" s="250"/>
    </row>
    <row r="124" spans="2:7" x14ac:dyDescent="0.2">
      <c r="B124" s="26"/>
      <c r="C124" s="30"/>
      <c r="D124" s="244"/>
      <c r="E124" s="262"/>
      <c r="F124" s="244"/>
      <c r="G124" s="250"/>
    </row>
    <row r="125" spans="2:7" x14ac:dyDescent="0.2">
      <c r="B125" s="26"/>
      <c r="C125" s="30"/>
      <c r="D125" s="244"/>
      <c r="E125" s="262"/>
      <c r="F125" s="244"/>
      <c r="G125" s="250"/>
    </row>
    <row r="126" spans="2:7" x14ac:dyDescent="0.2">
      <c r="B126" s="26"/>
      <c r="C126" s="30"/>
      <c r="D126" s="244"/>
      <c r="E126" s="262"/>
      <c r="F126" s="244"/>
      <c r="G126" s="250"/>
    </row>
    <row r="127" spans="2:7" x14ac:dyDescent="0.2">
      <c r="B127" s="26"/>
      <c r="C127" s="33"/>
      <c r="D127" s="254"/>
      <c r="E127" s="265"/>
      <c r="F127" s="254"/>
      <c r="G127" s="255"/>
    </row>
  </sheetData>
  <sheetProtection insertRows="0"/>
  <mergeCells count="159">
    <mergeCell ref="B2:G2"/>
    <mergeCell ref="E6:F6"/>
    <mergeCell ref="E16:G16"/>
    <mergeCell ref="E17:G17"/>
    <mergeCell ref="C4:G4"/>
    <mergeCell ref="C5:D5"/>
    <mergeCell ref="F5:G5"/>
    <mergeCell ref="D8:G8"/>
    <mergeCell ref="C3:G3"/>
    <mergeCell ref="B15:G15"/>
    <mergeCell ref="C6:D6"/>
    <mergeCell ref="C7:G7"/>
    <mergeCell ref="E10:F10"/>
    <mergeCell ref="C13:D13"/>
    <mergeCell ref="E13:F13"/>
    <mergeCell ref="E98:G98"/>
    <mergeCell ref="E48:G48"/>
    <mergeCell ref="B63:C63"/>
    <mergeCell ref="F87:G87"/>
    <mergeCell ref="F81:G81"/>
    <mergeCell ref="F86:G86"/>
    <mergeCell ref="B8:C8"/>
    <mergeCell ref="E49:G49"/>
    <mergeCell ref="E12:F12"/>
    <mergeCell ref="E20:G20"/>
    <mergeCell ref="E21:G21"/>
    <mergeCell ref="E22:G22"/>
    <mergeCell ref="E50:G50"/>
    <mergeCell ref="E19:G19"/>
    <mergeCell ref="E18:G18"/>
    <mergeCell ref="B9:C9"/>
    <mergeCell ref="D9:G9"/>
    <mergeCell ref="B10:C10"/>
    <mergeCell ref="B11:C11"/>
    <mergeCell ref="B12:C12"/>
    <mergeCell ref="E11:F11"/>
    <mergeCell ref="D83:E83"/>
    <mergeCell ref="D84:E84"/>
    <mergeCell ref="B61:C61"/>
    <mergeCell ref="D127:E127"/>
    <mergeCell ref="D85:E85"/>
    <mergeCell ref="D86:E86"/>
    <mergeCell ref="D87:E87"/>
    <mergeCell ref="E102:G102"/>
    <mergeCell ref="E103:G103"/>
    <mergeCell ref="F85:G85"/>
    <mergeCell ref="E97:G97"/>
    <mergeCell ref="E104:G104"/>
    <mergeCell ref="D113:E113"/>
    <mergeCell ref="F119:G119"/>
    <mergeCell ref="F127:G127"/>
    <mergeCell ref="B89:G89"/>
    <mergeCell ref="F126:G126"/>
    <mergeCell ref="F117:G117"/>
    <mergeCell ref="F118:G118"/>
    <mergeCell ref="D114:E114"/>
    <mergeCell ref="E95:G95"/>
    <mergeCell ref="E96:G96"/>
    <mergeCell ref="E92:G92"/>
    <mergeCell ref="E93:G93"/>
    <mergeCell ref="F110:G110"/>
    <mergeCell ref="E90:G90"/>
    <mergeCell ref="E105:G105"/>
    <mergeCell ref="D125:E125"/>
    <mergeCell ref="D126:E126"/>
    <mergeCell ref="F111:G111"/>
    <mergeCell ref="F112:G112"/>
    <mergeCell ref="D112:E112"/>
    <mergeCell ref="D82:E82"/>
    <mergeCell ref="D115:E115"/>
    <mergeCell ref="D117:E117"/>
    <mergeCell ref="F125:G125"/>
    <mergeCell ref="D118:E118"/>
    <mergeCell ref="F113:G113"/>
    <mergeCell ref="D123:E123"/>
    <mergeCell ref="D124:E124"/>
    <mergeCell ref="F121:G121"/>
    <mergeCell ref="F122:G122"/>
    <mergeCell ref="F123:G123"/>
    <mergeCell ref="F124:G124"/>
    <mergeCell ref="D122:E122"/>
    <mergeCell ref="D121:E121"/>
    <mergeCell ref="F120:G120"/>
    <mergeCell ref="D120:E120"/>
    <mergeCell ref="D119:E119"/>
    <mergeCell ref="D116:E116"/>
    <mergeCell ref="E100:G100"/>
    <mergeCell ref="D111:E111"/>
    <mergeCell ref="E99:G99"/>
    <mergeCell ref="F114:G114"/>
    <mergeCell ref="F115:G115"/>
    <mergeCell ref="F116:G116"/>
    <mergeCell ref="D110:E110"/>
    <mergeCell ref="E107:G107"/>
    <mergeCell ref="B109:G109"/>
    <mergeCell ref="F72:G72"/>
    <mergeCell ref="E106:G106"/>
    <mergeCell ref="F82:G82"/>
    <mergeCell ref="F83:G83"/>
    <mergeCell ref="F84:G84"/>
    <mergeCell ref="F79:G79"/>
    <mergeCell ref="F80:G80"/>
    <mergeCell ref="D77:E77"/>
    <mergeCell ref="E94:G94"/>
    <mergeCell ref="E91:G91"/>
    <mergeCell ref="D78:E78"/>
    <mergeCell ref="D79:E79"/>
    <mergeCell ref="D80:E80"/>
    <mergeCell ref="D81:E81"/>
    <mergeCell ref="F77:G77"/>
    <mergeCell ref="E101:G101"/>
    <mergeCell ref="B34:C34"/>
    <mergeCell ref="E27:G27"/>
    <mergeCell ref="D76:E76"/>
    <mergeCell ref="F76:G76"/>
    <mergeCell ref="F70:G70"/>
    <mergeCell ref="D72:E72"/>
    <mergeCell ref="D70:E70"/>
    <mergeCell ref="D71:E71"/>
    <mergeCell ref="E26:G26"/>
    <mergeCell ref="E51:G51"/>
    <mergeCell ref="E45:G45"/>
    <mergeCell ref="F71:G71"/>
    <mergeCell ref="E34:G34"/>
    <mergeCell ref="E29:G29"/>
    <mergeCell ref="E30:G30"/>
    <mergeCell ref="E44:G44"/>
    <mergeCell ref="E42:G42"/>
    <mergeCell ref="E43:G43"/>
    <mergeCell ref="E46:G46"/>
    <mergeCell ref="E28:G28"/>
    <mergeCell ref="E37:G37"/>
    <mergeCell ref="E55:G55"/>
    <mergeCell ref="B36:G36"/>
    <mergeCell ref="E38:G38"/>
    <mergeCell ref="E23:G23"/>
    <mergeCell ref="E24:G24"/>
    <mergeCell ref="E25:G25"/>
    <mergeCell ref="E47:G47"/>
    <mergeCell ref="E41:G41"/>
    <mergeCell ref="F78:G78"/>
    <mergeCell ref="D73:E73"/>
    <mergeCell ref="D74:E74"/>
    <mergeCell ref="F74:G74"/>
    <mergeCell ref="F75:G75"/>
    <mergeCell ref="D75:E75"/>
    <mergeCell ref="F73:G73"/>
    <mergeCell ref="E52:G52"/>
    <mergeCell ref="E53:G53"/>
    <mergeCell ref="E32:G32"/>
    <mergeCell ref="E33:G33"/>
    <mergeCell ref="E39:G39"/>
    <mergeCell ref="E40:G40"/>
    <mergeCell ref="E54:G54"/>
    <mergeCell ref="B69:G69"/>
    <mergeCell ref="B62:C62"/>
    <mergeCell ref="E31:G31"/>
    <mergeCell ref="B55:C55"/>
    <mergeCell ref="B60:C60"/>
  </mergeCells>
  <phoneticPr fontId="3" type="noConversion"/>
  <conditionalFormatting sqref="D34 D55 D60:D63 C3:G4 C5:D5 F5:G5">
    <cfRule type="cellIs" dxfId="5" priority="1" stopIfTrue="1" operator="equal">
      <formula>0</formula>
    </cfRule>
  </conditionalFormatting>
  <dataValidations xWindow="359" yWindow="365" count="5">
    <dataValidation type="list" allowBlank="1" showInputMessage="1" showErrorMessage="1" errorTitle="Invalid Data!" promptTitle="Refrigerant Type" prompt="Select refrigerant from pull down list (or add new refrigerant type and GWP to lookup table in &quot;Information &amp; Guidance&quot; sheet if not listed. Ensure that you follow the instructions for formatting the data)" sqref="D10" xr:uid="{00000000-0002-0000-0800-000000000000}">
      <formula1>$H$2:$H$15</formula1>
    </dataValidation>
    <dataValidation type="decimal" allowBlank="1" showInputMessage="1" showErrorMessage="1" errorTitle="Invalid Data" promptTitle="Data Format" prompt="Vlaue must be numeric, between 0.5 and 10,000. Leave blank if not known" sqref="D11" xr:uid="{00000000-0002-0000-0800-000001000000}">
      <formula1>0.5</formula1>
      <formula2>10000</formula2>
    </dataValidation>
    <dataValidation type="date" allowBlank="1" showInputMessage="1" showErrorMessage="1" errorTitle="Invalid Data!" promptTitle="Date Format" prompt="Enter date in format dd/mm/yy or dd/mm/yyyy. Earliest date is 01/01/2000" sqref="B38:B54 B71:B87 B91:B107 B111:B127 D91:D107 B17:B33" xr:uid="{00000000-0002-0000-0800-000002000000}">
      <formula1>36526</formula1>
      <formula2>73050</formula2>
    </dataValidation>
    <dataValidation type="decimal" allowBlank="1" showInputMessage="1" showErrorMessage="1" errorTitle="Invalid Data!" promptTitle="Data Format" prompt="Value must be numeric, between 0.1 and 10,000. Leave blank if not known" sqref="D38:D54 D17:D33" xr:uid="{00000000-0002-0000-0800-000003000000}">
      <formula1>0.1</formula1>
      <formula2>10000</formula2>
    </dataValidation>
    <dataValidation type="decimal" allowBlank="1" showInputMessage="1" showErrorMessage="1" errorTitle="Invalid Data!" promptTitle="Data Format" prompt="Value must be numeric, between 0.1 and 10,000. Leave blank of not known" sqref="G10:G11" xr:uid="{00000000-0002-0000-0800-000004000000}">
      <formula1>0.1</formula1>
      <formula2>10000</formula2>
    </dataValidation>
  </dataValidations>
  <pageMargins left="0.98425196850393704" right="0.39370078740157483" top="0.98425196850393704" bottom="0.78740157480314965" header="0.70866141732283472" footer="0.51181102362204722"/>
  <pageSetup paperSize="9" scale="64" fitToHeight="2" orientation="portrait"/>
  <headerFooter alignWithMargins="0">
    <oddHeader>&amp;C&amp;14FGas Log - &amp;A</oddHeader>
    <oddFooter>&amp;L&amp;F&amp;CPage &amp;P of &amp;N&amp;RPrinted on &amp;D</oddFooter>
  </headerFooter>
  <rowBreaks count="1" manualBreakCount="1">
    <brk id="68" max="16383" man="1"/>
  </rowBreaks>
  <colBreaks count="1" manualBreakCount="1">
    <brk id="7" max="1048575" man="1"/>
  </col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 for Use</vt:lpstr>
      <vt:lpstr>Information &amp; Guidance</vt:lpstr>
      <vt:lpstr>FGas Log Summary</vt:lpstr>
      <vt:lpstr>AC Chiller 1 - CKT 1</vt:lpstr>
      <vt:lpstr>AC Chiller 1 - CKT 2</vt:lpstr>
      <vt:lpstr>AC Chiller 2 - CKT 1</vt:lpstr>
      <vt:lpstr>AC Chiller 2 - CKT 2</vt:lpstr>
      <vt:lpstr>AC5</vt:lpstr>
      <vt:lpstr>AC6</vt:lpstr>
      <vt:lpstr>AC7</vt:lpstr>
      <vt:lpstr>AC8</vt:lpstr>
      <vt:lpstr>Provisions Refrigeration - CKT1</vt:lpstr>
      <vt:lpstr>Provisions Refrigeration - CKT2</vt:lpstr>
      <vt:lpstr>Provisions Refrigeration - CKT3</vt:lpstr>
      <vt:lpstr>'AC Chiller 1 - CKT 1'!Print_Area</vt:lpstr>
      <vt:lpstr>'AC Chiller 1 - CKT 2'!Print_Area</vt:lpstr>
      <vt:lpstr>'AC Chiller 2 - CKT 1'!Print_Area</vt:lpstr>
      <vt:lpstr>'AC Chiller 2 - CKT 2'!Print_Area</vt:lpstr>
      <vt:lpstr>'AC5'!Print_Area</vt:lpstr>
      <vt:lpstr>'AC6'!Print_Area</vt:lpstr>
      <vt:lpstr>'AC7'!Print_Area</vt:lpstr>
      <vt:lpstr>'AC8'!Print_Area</vt:lpstr>
      <vt:lpstr>'FGas Log Summary'!Print_Area</vt:lpstr>
      <vt:lpstr>'Instructions for Use'!Print_Area</vt:lpstr>
      <vt:lpstr>'Provisions Refrigeration - CKT1'!Print_Area</vt:lpstr>
      <vt:lpstr>'Provisions Refrigeration - CKT2'!Print_Area</vt:lpstr>
      <vt:lpstr>'Provisions Refrigeration - CKT3'!Print_Area</vt:lpstr>
    </vt:vector>
  </TitlesOfParts>
  <Company>Cool Concerns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Benton</dc:creator>
  <cp:lastModifiedBy>Stuart Ginbey</cp:lastModifiedBy>
  <cp:lastPrinted>2015-01-12T07:23:01Z</cp:lastPrinted>
  <dcterms:created xsi:type="dcterms:W3CDTF">2008-11-24T17:46:57Z</dcterms:created>
  <dcterms:modified xsi:type="dcterms:W3CDTF">2020-12-02T13:52:17Z</dcterms:modified>
</cp:coreProperties>
</file>